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Default ContentType="application/vnd.openxmlformats-officedocument.vmlDrawing" Extension="v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900" windowHeight="10320" tabRatio="903"/>
  </bookViews>
  <sheets>
    <sheet name="封面" sheetId="1" r:id="rId1"/>
    <sheet name="目录" sheetId="2" r:id="rId2"/>
    <sheet name="01" sheetId="3" r:id="rId3"/>
    <sheet name="02" sheetId="4" r:id="rId4"/>
    <sheet name="03" sheetId="5" r:id="rId5"/>
    <sheet name="04-1" sheetId="6" r:id="rId6"/>
    <sheet name="04-2" sheetId="7" r:id="rId7"/>
    <sheet name="04-3" sheetId="8" r:id="rId8"/>
    <sheet name="05-1" sheetId="9" r:id="rId9"/>
    <sheet name="05-2" sheetId="10" r:id="rId10"/>
    <sheet name="05-3" sheetId="11" r:id="rId11"/>
    <sheet name="06-1" sheetId="12" r:id="rId12"/>
    <sheet name="06-2 " sheetId="13" r:id="rId13"/>
    <sheet name="06-3" sheetId="14" r:id="rId14"/>
    <sheet name="07" sheetId="15" r:id="rId15"/>
    <sheet name="08" sheetId="16" r:id="rId16"/>
    <sheet name="09-1" sheetId="17" r:id="rId17"/>
    <sheet name="09-2" sheetId="18" r:id="rId18"/>
    <sheet name="09-3" sheetId="19" r:id="rId19"/>
    <sheet name="10-1" sheetId="20" r:id="rId20"/>
    <sheet name="10-2" sheetId="21" r:id="rId21"/>
    <sheet name="10-3" sheetId="22" r:id="rId22"/>
    <sheet name="11" sheetId="23" r:id="rId23"/>
    <sheet name="12" sheetId="24" r:id="rId24"/>
    <sheet name="13" sheetId="25" r:id="rId25"/>
    <sheet name="14" sheetId="26" r:id="rId26"/>
    <sheet name="15" sheetId="27" r:id="rId27"/>
    <sheet name="16" sheetId="28" r:id="rId28"/>
    <sheet name="17" sheetId="29" r:id="rId29"/>
  </sheets>
  <definedNames>
    <definedName name="_xlnm.Print_Area" localSheetId="1">目录!$A$1:D29</definedName>
    <definedName name="_xlnm.Print_Area" localSheetId="2">'01'!$A$1:AD31</definedName>
    <definedName name="_xlnm.Print_Titles" localSheetId="2">'01'!$1:5</definedName>
    <definedName name="_xlnm.Print_Area" localSheetId="3">'02'!$A$1:J31</definedName>
    <definedName name="_xlnm.Print_Titles" localSheetId="3">'02'!$1:5</definedName>
    <definedName name="_xlnm.Print_Area" localSheetId="4">'03'!$A$1:L28</definedName>
    <definedName name="_xlnm.Print_Titles" localSheetId="4">'03'!$1:4</definedName>
    <definedName name="_xlnm.Print_Area" localSheetId="5">'04-1'!$A$1:D98</definedName>
    <definedName name="_xlnm.Print_Titles" localSheetId="5">'04-1'!$4:4</definedName>
    <definedName name="_xlnm.Print_Area" localSheetId="6">'04-2'!$A$1:D94</definedName>
    <definedName name="_xlnm.Print_Titles" localSheetId="6">'04-2'!$4:4</definedName>
    <definedName name="_xlnm.Print_Titles" localSheetId="7">'04-3'!$4:4</definedName>
    <definedName name="_xlnm.Print_Area" localSheetId="8">'05-1'!$A$1:G32</definedName>
    <definedName name="_xlnm.Print_Titles" localSheetId="8">'05-1'!$1:6</definedName>
    <definedName name="_xlnm.Print_Area" localSheetId="11">'06-1'!$A$1:V232</definedName>
    <definedName name="_xlnm.Print_Titles" localSheetId="11">'06-1'!$4:5</definedName>
    <definedName name="_xlnm.Print_Titles" localSheetId="12">'06-2 '!$4:5</definedName>
    <definedName name="_xlnm.Print_Titles" localSheetId="13">'06-3'!$4:5</definedName>
    <definedName name="_xlnm.Print_Area" localSheetId="14">'07'!$A$1:Z30</definedName>
    <definedName name="_xlnm.Print_Titles" localSheetId="14">'07'!$1:4</definedName>
    <definedName name="_xlnm.Print_Area" localSheetId="15">'08'!$A$1:M23</definedName>
    <definedName name="_xlnm.Print_Titles" localSheetId="15">'08'!$1:4</definedName>
    <definedName name="_xlnm.Print_Area" localSheetId="16">'09-1'!$A$1:N61</definedName>
    <definedName name="_xlnm.Print_Titles" localSheetId="16">'09-1'!$4:5</definedName>
    <definedName name="_xlnm.Print_Titles" localSheetId="17">'09-2'!$4:5</definedName>
    <definedName name="_xlnm.Print_Titles" localSheetId="18">'09-3'!$4:5</definedName>
    <definedName name="_xlnm.Print_Area" localSheetId="19">'10-1'!$A$1:O22</definedName>
    <definedName name="_xlnm.Print_Titles" localSheetId="19">'10-1'!$4:4</definedName>
    <definedName name="_xlnm.Print_Area" localSheetId="22">'11'!$A$1:AD19</definedName>
    <definedName name="_xlnm.Print_Area" localSheetId="23">'12'!$A$1:J54</definedName>
    <definedName name="_xlnm.Print_Titles" localSheetId="23">'12'!$4:4</definedName>
    <definedName name="_xlnm.Print_Area" localSheetId="24">'13'!$A$1:H15</definedName>
    <definedName name="_xlnm.Print_Area" localSheetId="25">'14'!$A$1:E17</definedName>
    <definedName name="_xlnm.Print_Titles" localSheetId="25">'14'!$4:4</definedName>
    <definedName name="_xlnm.Print_Area" localSheetId="26">'15'!$A$1:E13</definedName>
    <definedName name="_xlnm.Print_Titles" localSheetId="26">'15'!$1:4</definedName>
    <definedName name="_xlnm.Print_Area" localSheetId="27">'16'!$A$1:E8</definedName>
    <definedName name="_xlnm.Print_Area" localSheetId="28">'17'!$A$1:I23</definedName>
  </definedNames>
  <calcPr calcId="144525"/>
</workbook>
</file>

<file path=xl/sharedStrings.xml><?xml version="1.0" encoding="utf-8"?>
<sst xmlns="http://schemas.openxmlformats.org/spreadsheetml/2006/main" count="882">
  <si>
    <t>自治州第十六届人民代表大会
常务委员会第十五次会议文件</t>
  </si>
  <si>
    <t xml:space="preserve">  </t>
  </si>
  <si>
    <t>2022年昌吉州本级决算</t>
  </si>
  <si>
    <t>昌吉州财政局</t>
  </si>
  <si>
    <t xml:space="preserve"> 目     录</t>
  </si>
  <si>
    <t>分           类</t>
  </si>
  <si>
    <t>表   号</t>
  </si>
  <si>
    <t>表                名</t>
  </si>
  <si>
    <t>页码</t>
  </si>
  <si>
    <t>第一部分:一般公共预算收支决算表</t>
  </si>
  <si>
    <t>决算01表</t>
  </si>
  <si>
    <t>2022年度昌吉回族自治州本级一般公共预算收支决算总表</t>
  </si>
  <si>
    <t>1-2</t>
  </si>
  <si>
    <t>决算02表</t>
  </si>
  <si>
    <t>2022年度昌吉回族自治州本级一般公共预算收入完成情况表</t>
  </si>
  <si>
    <t>3</t>
  </si>
  <si>
    <t>决算03表</t>
  </si>
  <si>
    <t>2022年度昌吉回族自治州本级一般公共预算支出完成情况表</t>
  </si>
  <si>
    <t>4</t>
  </si>
  <si>
    <t>决算04-1表</t>
  </si>
  <si>
    <t>2022年度昌吉回族自治州本级一般公共预算收支决算平衡表</t>
  </si>
  <si>
    <t>5-8</t>
  </si>
  <si>
    <t>决算04-2表</t>
  </si>
  <si>
    <t>2022年度昌吉回族自治州本级（农业园区）一般公共预算收支决算平衡表</t>
  </si>
  <si>
    <t>9-12</t>
  </si>
  <si>
    <t>决算04-3表</t>
  </si>
  <si>
    <t>2022年度昌吉回族自治州本级（准东开发区）一般公共预算收支决算平衡表</t>
  </si>
  <si>
    <t>13-16</t>
  </si>
  <si>
    <t>决算05-1表</t>
  </si>
  <si>
    <t>2022年度昌吉回族自治州本级一般公共预算收入预算变动情况表</t>
  </si>
  <si>
    <t>17</t>
  </si>
  <si>
    <t>决算05-2表</t>
  </si>
  <si>
    <t>2022年度昌吉回族自治州本级（农业园区）一般公共预算收入预算变动情况表</t>
  </si>
  <si>
    <t>18</t>
  </si>
  <si>
    <t>决算05-3表</t>
  </si>
  <si>
    <t>2022年度昌吉回族自治州本级（准东开发区）一般公共预算收入预算变动情况表</t>
  </si>
  <si>
    <t>19</t>
  </si>
  <si>
    <t>决算06-1表</t>
  </si>
  <si>
    <t>2022年度昌吉回族自治州本级一般公共预算支出预算变动及结余、结转情况表</t>
  </si>
  <si>
    <t>20-26</t>
  </si>
  <si>
    <t>决算06-2表</t>
  </si>
  <si>
    <t>2022年度昌吉回族自治州本级（农业园区）一般公共预算支出预算变动及结余、结转情况表</t>
  </si>
  <si>
    <t>27-33</t>
  </si>
  <si>
    <t>决算06-3表</t>
  </si>
  <si>
    <t>2022年度昌吉回族自治州本级（准东开发区）一般公共预算支出预算变动及结余、结转情况表</t>
  </si>
  <si>
    <t>34-40</t>
  </si>
  <si>
    <t>第二部分:政府性基金收支决算表</t>
  </si>
  <si>
    <t>决算07表</t>
  </si>
  <si>
    <t>2022年度昌吉回族自治州本级政府性基金收支决算总表</t>
  </si>
  <si>
    <t>41-42</t>
  </si>
  <si>
    <t>决算08表</t>
  </si>
  <si>
    <t>2022年度昌吉回族自治州本级政府性基金收入预算变动情况表</t>
  </si>
  <si>
    <t>43</t>
  </si>
  <si>
    <t>决算09-1表</t>
  </si>
  <si>
    <t>2022年度昌吉回族自治州本级政府性基金支出预算变动情况表</t>
  </si>
  <si>
    <t>44-45</t>
  </si>
  <si>
    <t>决算09-2表</t>
  </si>
  <si>
    <t>2022年度昌吉回族自治州本级（农业园区）政府性基金支出预算变动情况表</t>
  </si>
  <si>
    <t>46-47</t>
  </si>
  <si>
    <t>决算09-3表</t>
  </si>
  <si>
    <t>2022年度昌吉回族自治州本级（准东开发区）政府性基金支出预算变动情况表</t>
  </si>
  <si>
    <t>48-49</t>
  </si>
  <si>
    <t>决算10-1表</t>
  </si>
  <si>
    <t>2022年度昌吉回族自治州本级政府性基金收支及结余情况表</t>
  </si>
  <si>
    <t>50</t>
  </si>
  <si>
    <t>决算10-2表</t>
  </si>
  <si>
    <t>2022年度昌吉回族自治州本级（农业园区）政府性基金收支及结余情况表</t>
  </si>
  <si>
    <t>51</t>
  </si>
  <si>
    <t>决算10-3表</t>
  </si>
  <si>
    <t>2022年度昌吉回族自治州本级（准东开发区）政府性基金收支及结余情况表</t>
  </si>
  <si>
    <t>52</t>
  </si>
  <si>
    <t>第三部分:国有资本经营收支决算表</t>
  </si>
  <si>
    <t>决算11表</t>
  </si>
  <si>
    <t>2022年度昌吉回族自治州本级国有资本经营收支决算总表</t>
  </si>
  <si>
    <t>53-54</t>
  </si>
  <si>
    <t>决算12表</t>
  </si>
  <si>
    <t>2022年度昌吉回族自治州本级国有资本经营收支决算明细表</t>
  </si>
  <si>
    <t>55</t>
  </si>
  <si>
    <t>第四部分:社会保险基金收支决算表</t>
  </si>
  <si>
    <t>决算13表</t>
  </si>
  <si>
    <t>2022年度昌吉回族自治州本级社会保险基金收支决算总表</t>
  </si>
  <si>
    <t>56</t>
  </si>
  <si>
    <t>决算14表</t>
  </si>
  <si>
    <t>2022年度昌吉回族自治州本级社会保险基金收入情况表</t>
  </si>
  <si>
    <t>57</t>
  </si>
  <si>
    <t>决算15表</t>
  </si>
  <si>
    <t>2022年度昌吉回族自治州本级社会保险基金支出情况表</t>
  </si>
  <si>
    <t>58</t>
  </si>
  <si>
    <t>决算16表</t>
  </si>
  <si>
    <t>2022年度昌吉回族自治州本级社会保险基金决算结余情况表</t>
  </si>
  <si>
    <t>59</t>
  </si>
  <si>
    <t>第五部分:地方政府债务余额表</t>
  </si>
  <si>
    <t>决算17表</t>
  </si>
  <si>
    <t>2022年度昌吉回族自治州本级地方政府债务余额情况表</t>
  </si>
  <si>
    <t>60</t>
  </si>
  <si>
    <t>单位：万元</t>
  </si>
  <si>
    <t>预算科目</t>
  </si>
  <si>
    <t>州本级合计</t>
  </si>
  <si>
    <t>州本级</t>
  </si>
  <si>
    <t>农业园区</t>
  </si>
  <si>
    <t>准东开发区</t>
  </si>
  <si>
    <t>预算数</t>
  </si>
  <si>
    <t>调整预算数</t>
  </si>
  <si>
    <t>决算数</t>
  </si>
  <si>
    <r>
      <rPr>
        <sz val="10"/>
        <rFont val="宋体"/>
        <charset val="134"/>
      </rPr>
      <t>超(短</t>
    </r>
    <r>
      <rPr>
        <sz val="10"/>
        <rFont val="宋体"/>
        <charset val="134"/>
      </rPr>
      <t>)</t>
    </r>
    <r>
      <rPr>
        <sz val="10"/>
        <rFont val="宋体"/>
        <charset val="134"/>
      </rPr>
      <t>收</t>
    </r>
  </si>
  <si>
    <t>一、税收收入</t>
  </si>
  <si>
    <t>一、一般公共服务支出</t>
  </si>
  <si>
    <t>　　增值税</t>
  </si>
  <si>
    <t>二、外交、国防和公共安全支出</t>
  </si>
  <si>
    <t>　　企业所得税</t>
  </si>
  <si>
    <t>三、教育支出</t>
  </si>
  <si>
    <t>　　个人所得税</t>
  </si>
  <si>
    <t>四、科学技术支出</t>
  </si>
  <si>
    <t>　　资源税</t>
  </si>
  <si>
    <t>五、文化旅游体育与传媒支出</t>
  </si>
  <si>
    <t>　　城市维护建设税</t>
  </si>
  <si>
    <t>六、社会保障和就业支出</t>
  </si>
  <si>
    <t>　　房产税</t>
  </si>
  <si>
    <t>七、卫生健康支出</t>
  </si>
  <si>
    <t>　　印花税</t>
  </si>
  <si>
    <t>八、节能环保支出</t>
  </si>
  <si>
    <t>　　城镇土地使用税</t>
  </si>
  <si>
    <t>九、城乡社区支出</t>
  </si>
  <si>
    <t>　　土地增值税</t>
  </si>
  <si>
    <t>十、农林水支出</t>
  </si>
  <si>
    <t>　　车船税</t>
  </si>
  <si>
    <t>十一、交通运输支出</t>
  </si>
  <si>
    <t>　　耕地占用税</t>
  </si>
  <si>
    <t>十二、资源勘探信息等支出</t>
  </si>
  <si>
    <t>　　契税</t>
  </si>
  <si>
    <t>十三、商业服务业等支出</t>
  </si>
  <si>
    <t>　　环境保护税</t>
  </si>
  <si>
    <t>十四、金融支出</t>
  </si>
  <si>
    <t>　　其他税收收入</t>
  </si>
  <si>
    <t>十五、援助其他地区支出</t>
  </si>
  <si>
    <t>二、非税收入</t>
  </si>
  <si>
    <t>十六、自然资源海洋气象等支出</t>
  </si>
  <si>
    <t>　　专项收入</t>
  </si>
  <si>
    <t>十七、住房保障支出</t>
  </si>
  <si>
    <t>　　行政事业性收费收入</t>
  </si>
  <si>
    <t>十八、粮油物资储备支出</t>
  </si>
  <si>
    <t>　　罚没收入</t>
  </si>
  <si>
    <t>十九、灾害防治及应急管理支出</t>
  </si>
  <si>
    <t>　　国有资本经营收入</t>
  </si>
  <si>
    <t>二十、预备费</t>
  </si>
  <si>
    <t>　　国有资源(资产)有偿使用收入</t>
  </si>
  <si>
    <t>二十一、其他支出</t>
  </si>
  <si>
    <t>　　捐赠收入</t>
  </si>
  <si>
    <t>二十二、债务付息支出</t>
  </si>
  <si>
    <t>　　政府住房基金收入</t>
  </si>
  <si>
    <t>二十三、债务发行费用支出</t>
  </si>
  <si>
    <t>　　其他收入</t>
  </si>
  <si>
    <t>本 年 收 入 合 计</t>
  </si>
  <si>
    <t>本 年 支 出 合 计</t>
  </si>
  <si>
    <r>
      <rPr>
        <sz val="10"/>
        <rFont val="宋体"/>
        <charset val="134"/>
      </rPr>
      <t>决算0</t>
    </r>
    <r>
      <rPr>
        <sz val="10"/>
        <rFont val="宋体"/>
        <charset val="134"/>
      </rPr>
      <t>2</t>
    </r>
    <r>
      <rPr>
        <sz val="10"/>
        <rFont val="宋体"/>
        <charset val="134"/>
      </rPr>
      <t>表</t>
    </r>
  </si>
  <si>
    <t>单位:万元</t>
  </si>
  <si>
    <t>备  注</t>
  </si>
  <si>
    <t>2021年决算数</t>
  </si>
  <si>
    <t>收入决算数</t>
  </si>
  <si>
    <t>比上年增减%</t>
  </si>
  <si>
    <t>合计</t>
  </si>
  <si>
    <t xml:space="preserve">    增值税</t>
  </si>
  <si>
    <t xml:space="preserve">    城市维护建设税</t>
  </si>
  <si>
    <t>　　其他税收</t>
  </si>
  <si>
    <t xml:space="preserve">    捐赠收入</t>
  </si>
  <si>
    <t xml:space="preserve">    政府住房基金收入</t>
  </si>
  <si>
    <r>
      <rPr>
        <sz val="10"/>
        <rFont val="宋体"/>
        <charset val="134"/>
      </rPr>
      <t>决算03</t>
    </r>
    <r>
      <rPr>
        <sz val="10"/>
        <rFont val="宋体"/>
        <charset val="134"/>
      </rPr>
      <t>表</t>
    </r>
  </si>
  <si>
    <t>支出决算数</t>
  </si>
  <si>
    <t>比上年
增减%</t>
  </si>
  <si>
    <t>对各地补助</t>
  </si>
  <si>
    <t>加对各地补助比上年增减%</t>
  </si>
  <si>
    <t>二、外交、国防支出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</si>
  <si>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</si>
  <si>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</si>
  <si>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</si>
  <si>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</si>
  <si>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</si>
  <si>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</si>
  <si>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</si>
  <si>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</si>
  <si>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</si>
  <si>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</si>
  <si>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</si>
  <si>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</si>
  <si>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</si>
  <si>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二十、其他支出</t>
  </si>
  <si>
    <t>二十一、债务付息支出</t>
  </si>
  <si>
    <t>二十二、债务发行费用支出</t>
  </si>
  <si>
    <r>
      <rPr>
        <sz val="10"/>
        <rFont val="宋体"/>
        <charset val="134"/>
      </rPr>
      <t>决算0</t>
    </r>
    <r>
      <rPr>
        <sz val="10"/>
        <rFont val="宋体"/>
        <charset val="134"/>
      </rPr>
      <t>4-1表</t>
    </r>
  </si>
  <si>
    <t>决 算 数</t>
  </si>
  <si>
    <t>一般公共预算收入</t>
  </si>
  <si>
    <t>一般公共预算支出</t>
  </si>
  <si>
    <t>上级补助收入</t>
  </si>
  <si>
    <t>补助下级支出</t>
  </si>
  <si>
    <t xml:space="preserve">  返还性收入</t>
  </si>
  <si>
    <t xml:space="preserve">  返还性支出</t>
  </si>
  <si>
    <t xml:space="preserve">    所得税基数返还收入</t>
  </si>
  <si>
    <t xml:space="preserve">    所得税基数返还支出</t>
  </si>
  <si>
    <t xml:space="preserve">    成品油税费改革税收返还收入</t>
  </si>
  <si>
    <t xml:space="preserve">    成品油税费改革税收返还支出</t>
  </si>
  <si>
    <t xml:space="preserve">    增值税税收返还收入</t>
  </si>
  <si>
    <t xml:space="preserve">    增值税税收返还支出</t>
  </si>
  <si>
    <t xml:space="preserve">    消费税税收返还收入</t>
  </si>
  <si>
    <t xml:space="preserve">    消费税税收返还支出</t>
  </si>
  <si>
    <t xml:space="preserve">    增值税“五五分享”税收返还收入</t>
  </si>
  <si>
    <t xml:space="preserve">    增值税“五五分享”税收返还支出</t>
  </si>
  <si>
    <t xml:space="preserve">    其他返还性收入</t>
  </si>
  <si>
    <t xml:space="preserve">    其他返还性支出</t>
  </si>
  <si>
    <t xml:space="preserve">  一般性转移支付收入</t>
  </si>
  <si>
    <t xml:space="preserve">  一般性转移支付支出</t>
  </si>
  <si>
    <t xml:space="preserve">    体制补助收入</t>
  </si>
  <si>
    <t xml:space="preserve">    体制补助支出</t>
  </si>
  <si>
    <t xml:space="preserve">    均衡性转移支付收入</t>
  </si>
  <si>
    <t xml:space="preserve">    均衡性转移支付支出</t>
  </si>
  <si>
    <t xml:space="preserve">    县级基本财力保障机制奖补资金收入</t>
  </si>
  <si>
    <t xml:space="preserve">    县级基本财力保障机制奖补资金支出</t>
  </si>
  <si>
    <t xml:space="preserve">    结算补助收入</t>
  </si>
  <si>
    <t xml:space="preserve">    结算补助支出</t>
  </si>
  <si>
    <t xml:space="preserve">    资源枯竭型城市转移支付补助收入</t>
  </si>
  <si>
    <t xml:space="preserve">    资源枯竭型城市转移支付补助支出</t>
  </si>
  <si>
    <t xml:space="preserve">    企业事业单位划转补助收入</t>
  </si>
  <si>
    <t xml:space="preserve">    企业事业单位划转补助支出</t>
  </si>
  <si>
    <t xml:space="preserve">    基层公检法司转移支付收入</t>
  </si>
  <si>
    <t xml:space="preserve">    基层公检法司转移支付支出</t>
  </si>
  <si>
    <t xml:space="preserve">    城乡义务教育转移支付收入</t>
  </si>
  <si>
    <t xml:space="preserve">    城乡义务教育转移支付支出</t>
  </si>
  <si>
    <t xml:space="preserve">    基本养老金转移支付收入</t>
  </si>
  <si>
    <t xml:space="preserve">    基本养老金转移支付支出</t>
  </si>
  <si>
    <t xml:space="preserve">    城乡居民医疗保险转移支付收入</t>
  </si>
  <si>
    <t xml:space="preserve">    城乡居民基本医疗保险转移支付支出</t>
  </si>
  <si>
    <t xml:space="preserve">    农村综合改革转移支付收入</t>
  </si>
  <si>
    <t xml:space="preserve">    农村综合改革转移支付支出</t>
  </si>
  <si>
    <t xml:space="preserve">    产粮(油)大县奖励资金收入</t>
  </si>
  <si>
    <t xml:space="preserve">    产粮(油)大县奖励资金支出</t>
  </si>
  <si>
    <t xml:space="preserve">    重点生态功能区转移支付收入</t>
  </si>
  <si>
    <t xml:space="preserve">    重点生态功能区转移支付支出</t>
  </si>
  <si>
    <t xml:space="preserve">    固定数额补助收入</t>
  </si>
  <si>
    <t xml:space="preserve">    固定数额补助支出</t>
  </si>
  <si>
    <t xml:space="preserve">    民族地区转移支付收入</t>
  </si>
  <si>
    <t xml:space="preserve">    民族地区转移支付支出</t>
  </si>
  <si>
    <t xml:space="preserve">    边境地区转移支付收入</t>
  </si>
  <si>
    <t xml:space="preserve">    边境地区转移支付支出</t>
  </si>
  <si>
    <t xml:space="preserve">    贫困地区转移支付收入</t>
  </si>
  <si>
    <t xml:space="preserve">    贫困地区转移支付支出</t>
  </si>
  <si>
    <t xml:space="preserve">    一般公共服务共同财政事权转移支付收入  </t>
  </si>
  <si>
    <t xml:space="preserve">    一般公共服务共同财政事权转移支付支出  </t>
  </si>
  <si>
    <t xml:space="preserve">    外交共同财政事权转移支付收入  </t>
  </si>
  <si>
    <t xml:space="preserve">    外交共同财政事权转移支付支出 </t>
  </si>
  <si>
    <t xml:space="preserve">    国防共同财政事权转移支付收入  </t>
  </si>
  <si>
    <t xml:space="preserve">    国防共同财政事权转移支付支出 </t>
  </si>
  <si>
    <t xml:space="preserve">    公共安全共同财政事权转移支付收入  </t>
  </si>
  <si>
    <t xml:space="preserve">    公共安全共同财政事权转移支付支出 </t>
  </si>
  <si>
    <t xml:space="preserve">    教育共同财政事权转移支付收入  </t>
  </si>
  <si>
    <t xml:space="preserve">    教育共同财政事权转移支付支出 </t>
  </si>
  <si>
    <t xml:space="preserve">    科学技术共同财政事权转移支付收入  </t>
  </si>
  <si>
    <t xml:space="preserve">    科学技术共同财政事权转移支付支出  </t>
  </si>
  <si>
    <t xml:space="preserve">    文化旅游体育与传媒共同财政事权转移支付收入  </t>
  </si>
  <si>
    <t xml:space="preserve">    文化旅游体育与传媒共同财政事权转移支付支出  </t>
  </si>
  <si>
    <t xml:space="preserve">    社会保障和就业共同财政事权转移支付收入  </t>
  </si>
  <si>
    <t xml:space="preserve">    社会保障和就业共同财政事权转移支付支出 </t>
  </si>
  <si>
    <t xml:space="preserve">    医疗卫生共同财政事权转移支付收入  </t>
  </si>
  <si>
    <t xml:space="preserve">    医疗卫生共同财政事权转移支付支出  </t>
  </si>
  <si>
    <t xml:space="preserve">    节能环保共同财政事权转移支付收入  </t>
  </si>
  <si>
    <t xml:space="preserve">    节能环保共同财政事权转移支付支出</t>
  </si>
  <si>
    <t xml:space="preserve">    城乡社区共同财政事权转移支付收入  </t>
  </si>
  <si>
    <t xml:space="preserve">    城乡社区共同财政事权转移支付支出</t>
  </si>
  <si>
    <t xml:space="preserve">    农林水共同财政事权转移支付收入  </t>
  </si>
  <si>
    <t xml:space="preserve">    农林水共同财政事权转移支付支出</t>
  </si>
  <si>
    <t xml:space="preserve">    交通运输共同财政事权转移支付收入  </t>
  </si>
  <si>
    <t xml:space="preserve">    交通运输共同财政事权转移支付支出 </t>
  </si>
  <si>
    <t xml:space="preserve">    资源勘探信息等共同财政事权转移支付收入  </t>
  </si>
  <si>
    <t xml:space="preserve">    资源勘探信息等共同财政事权转移支付支出 </t>
  </si>
  <si>
    <t xml:space="preserve">    商业服务业等共同财政事权转移支付收入  </t>
  </si>
  <si>
    <t xml:space="preserve">    商业服务业等共同财政事权转移支付支出</t>
  </si>
  <si>
    <t xml:space="preserve">    金融共同财政事权转移支付收入  </t>
  </si>
  <si>
    <t xml:space="preserve">    金融共同财政事权转移支付支出 </t>
  </si>
  <si>
    <t xml:space="preserve">    自然资源海洋气象等共同财政事权转移支付收入  </t>
  </si>
  <si>
    <t xml:space="preserve">    自然资源海洋气象等共同财政事权转移支付支出  </t>
  </si>
  <si>
    <t xml:space="preserve">    住房保障共同财政事权转移支付收入  </t>
  </si>
  <si>
    <t xml:space="preserve">    住房保障共同财政事权转移支付支出</t>
  </si>
  <si>
    <t xml:space="preserve">    粮油物资储备共同财政事权转移支付收入  </t>
  </si>
  <si>
    <t xml:space="preserve">    粮油物资储备共同财政事权转移支付支出</t>
  </si>
  <si>
    <t xml:space="preserve">    灾害防治及应急管理共同财政事权转移支付收入 </t>
  </si>
  <si>
    <t xml:space="preserve">    灾害防治及应急管理共同财政事权转移支付支出</t>
  </si>
  <si>
    <t xml:space="preserve">    其他共同财政事权转移支付收入  </t>
  </si>
  <si>
    <t xml:space="preserve">    其他共同财政事权转移支付支出 </t>
  </si>
  <si>
    <t xml:space="preserve">    增值税留抵退税转移支付收入</t>
  </si>
  <si>
    <t xml:space="preserve">    增值税留抵退税转移支付支出</t>
  </si>
  <si>
    <t xml:space="preserve">    其他退税减税降费转移支付收入</t>
  </si>
  <si>
    <t xml:space="preserve">    其他退税减税降费转移支付支出</t>
  </si>
  <si>
    <t xml:space="preserve">    补充县区财力转移支付收入</t>
  </si>
  <si>
    <t xml:space="preserve">    补充县区财力转移支付支出</t>
  </si>
  <si>
    <t xml:space="preserve">    其他一般性转移支付收入</t>
  </si>
  <si>
    <t xml:space="preserve">    其他一般性转移支付支出</t>
  </si>
  <si>
    <t xml:space="preserve">  专项转移支付收入</t>
  </si>
  <si>
    <t xml:space="preserve">  专项转移支付支出</t>
  </si>
  <si>
    <t xml:space="preserve">    一般公共服务</t>
  </si>
  <si>
    <t xml:space="preserve">    外交、国防及公共安全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</si>
  <si>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</si>
  <si>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</si>
  <si>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</si>
  <si>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</si>
  <si>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</si>
  <si>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</si>
  <si>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</si>
  <si>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</si>
  <si>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</si>
  <si>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</si>
  <si>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</si>
  <si>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</si>
  <si>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</si>
  <si>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</si>
  <si>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</si>
  <si>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 xml:space="preserve">    灾害防治及应急管理</t>
  </si>
  <si>
    <t xml:space="preserve">    其他收入</t>
  </si>
  <si>
    <t xml:space="preserve">    其他支出</t>
  </si>
  <si>
    <t>下级上解收入</t>
  </si>
  <si>
    <t>上解上级支出</t>
  </si>
  <si>
    <t xml:space="preserve">  体制上解收入</t>
  </si>
  <si>
    <t xml:space="preserve">  体制上解支出</t>
  </si>
  <si>
    <t xml:space="preserve">  专项上解收入</t>
  </si>
  <si>
    <t xml:space="preserve">  专项上解支出</t>
  </si>
  <si>
    <t>上年结余</t>
  </si>
  <si>
    <t>调出资金</t>
  </si>
  <si>
    <t>债务还本支出</t>
  </si>
  <si>
    <t xml:space="preserve">调入资金   </t>
  </si>
  <si>
    <t xml:space="preserve">  地方政府一般债务还本支出</t>
  </si>
  <si>
    <t xml:space="preserve">  从政府性基金预算调入</t>
  </si>
  <si>
    <t xml:space="preserve">    地方政府一般债券还本支出</t>
  </si>
  <si>
    <t xml:space="preserve">  从国有资本经营预算调入</t>
  </si>
  <si>
    <t xml:space="preserve">    地方政府向外国政府借款还本支出</t>
  </si>
  <si>
    <t xml:space="preserve">  从其他资金调入</t>
  </si>
  <si>
    <t xml:space="preserve">    地方政府向国际组织借款还本支出</t>
  </si>
  <si>
    <t xml:space="preserve">    地方政府其他一般债务还本支出</t>
  </si>
  <si>
    <t>债务转贷收入</t>
  </si>
  <si>
    <t>债务转贷支出</t>
  </si>
  <si>
    <t xml:space="preserve">  地方政府一般债务转贷收入</t>
  </si>
  <si>
    <t xml:space="preserve">    地方政府一般债券转贷支出</t>
  </si>
  <si>
    <t xml:space="preserve">      地方政府一般债券收入</t>
  </si>
  <si>
    <t xml:space="preserve">    地方政府向外国政府借款转贷支出</t>
  </si>
  <si>
    <t xml:space="preserve">      地方政府向外国政府借款转贷收入</t>
  </si>
  <si>
    <t xml:space="preserve">    地方政府向国际组织借款转贷支出</t>
  </si>
  <si>
    <t xml:space="preserve">      地方政府向国际组织借款转贷收入</t>
  </si>
  <si>
    <t xml:space="preserve">    地方政府其他一般债券转贷支出</t>
  </si>
  <si>
    <t xml:space="preserve">      地方政府其他一般债券转贷收入</t>
  </si>
  <si>
    <t>安排预算稳定调节基金</t>
  </si>
  <si>
    <t>援助其他地区支出</t>
  </si>
  <si>
    <t>动用预算稳定调节基金</t>
  </si>
  <si>
    <t xml:space="preserve">  援助其他省(自治区、直辖市、计划单列市)支出</t>
  </si>
  <si>
    <t>接受其他地区援助收入</t>
  </si>
  <si>
    <t>年终结余</t>
  </si>
  <si>
    <t xml:space="preserve">  接受其他省(自治区、直辖市、计划单列市)援助收入</t>
  </si>
  <si>
    <t>减:结转下年的支出</t>
  </si>
  <si>
    <t>净结余</t>
  </si>
  <si>
    <t>收  入  总  计</t>
  </si>
  <si>
    <t>支  出  总  计</t>
  </si>
  <si>
    <t xml:space="preserve">    资源勘探信息等</t>
  </si>
  <si>
    <t xml:space="preserve">    外交</t>
  </si>
  <si>
    <t>变动项目</t>
  </si>
  <si>
    <t>上级专项调整数</t>
  </si>
  <si>
    <t>增加(减少)
预算指标</t>
  </si>
  <si>
    <t>小计</t>
  </si>
  <si>
    <t>企业上下划</t>
  </si>
  <si>
    <t>其他</t>
  </si>
  <si>
    <t xml:space="preserve">    企业所得税</t>
  </si>
  <si>
    <t xml:space="preserve">    个人所得税</t>
  </si>
  <si>
    <t xml:space="preserve">    资源税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</si>
  <si>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</si>
  <si>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</si>
  <si>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</si>
  <si>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</si>
  <si>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</si>
  <si>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</si>
  <si>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</si>
  <si>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环境保护税</t>
  </si>
  <si>
    <t xml:space="preserve">    其他税收收入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</si>
  <si>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</si>
  <si>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</si>
  <si>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</si>
  <si>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</si>
  <si>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</si>
  <si>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r>
      <rPr>
        <sz val="10"/>
        <rFont val="宋体"/>
        <charset val="134"/>
      </rPr>
      <t>决算0</t>
    </r>
    <r>
      <rPr>
        <sz val="10"/>
        <rFont val="宋体"/>
        <charset val="134"/>
      </rPr>
      <t>6-1表</t>
    </r>
  </si>
  <si>
    <t>科目名称</t>
  </si>
  <si>
    <t>预算结余</t>
  </si>
  <si>
    <t>结转下年使用数</t>
  </si>
  <si>
    <t>返还性收入</t>
  </si>
  <si>
    <t>一般性转移支付</t>
  </si>
  <si>
    <t>专项转移支付</t>
  </si>
  <si>
    <t>上年结转使用数</t>
  </si>
  <si>
    <t>调入资金</t>
  </si>
  <si>
    <t>债务收入</t>
  </si>
  <si>
    <t>动支预备费</t>
  </si>
  <si>
    <t>科目调剂</t>
  </si>
  <si>
    <t>本年短收安排</t>
  </si>
  <si>
    <t>补助下级专款</t>
  </si>
  <si>
    <t>省补助计划单列市</t>
  </si>
  <si>
    <t>一般公共服务支出</t>
  </si>
  <si>
    <t xml:space="preserve">  人大事务</t>
  </si>
  <si>
    <t xml:space="preserve">  政协事务</t>
  </si>
  <si>
    <t xml:space="preserve">  政府办公厅(室)及相关机构事务</t>
  </si>
  <si>
    <t xml:space="preserve">  发展与改革事务</t>
  </si>
  <si>
    <t xml:space="preserve">  统计信息事务</t>
  </si>
  <si>
    <t xml:space="preserve">  财政事务</t>
  </si>
  <si>
    <t xml:space="preserve">  税收事务</t>
  </si>
  <si>
    <t xml:space="preserve">  审计事务</t>
  </si>
  <si>
    <t xml:space="preserve">  海关事务</t>
  </si>
  <si>
    <t xml:space="preserve">  纪检监察事务</t>
  </si>
  <si>
    <t xml:space="preserve">  商贸事务</t>
  </si>
  <si>
    <t xml:space="preserve">  知识产权事务</t>
  </si>
  <si>
    <t xml:space="preserve">  民族事务</t>
  </si>
  <si>
    <t xml:space="preserve">  港澳台事务</t>
  </si>
  <si>
    <t xml:space="preserve">  档案事务</t>
  </si>
  <si>
    <t xml:space="preserve">  民主党派及工商联事务</t>
  </si>
  <si>
    <t xml:space="preserve">  群众团体事务</t>
  </si>
  <si>
    <t xml:space="preserve">  党委办公厅(室)及相关机构事务</t>
  </si>
  <si>
    <t xml:space="preserve">  组织事务</t>
  </si>
  <si>
    <t xml:space="preserve">  宣传事务</t>
  </si>
  <si>
    <t xml:space="preserve">  统战事务</t>
  </si>
  <si>
    <t xml:space="preserve">  对外联络事务</t>
  </si>
  <si>
    <t xml:space="preserve">  其他共产党事务支出</t>
  </si>
  <si>
    <t xml:space="preserve">  网信事务</t>
  </si>
  <si>
    <t xml:space="preserve">  市场监督管理事务</t>
  </si>
  <si>
    <t xml:space="preserve">  其他一般公共服务支出</t>
  </si>
  <si>
    <t>外交支出</t>
  </si>
  <si>
    <t xml:space="preserve">  外交管理事务</t>
  </si>
  <si>
    <t xml:space="preserve">  驻外机构</t>
  </si>
  <si>
    <t xml:space="preserve">  对外援助</t>
  </si>
  <si>
    <t xml:space="preserve">  国际组织</t>
  </si>
  <si>
    <t xml:space="preserve">  对外合作与交流</t>
  </si>
  <si>
    <t xml:space="preserve">  对外宣传</t>
  </si>
  <si>
    <t xml:space="preserve">  边界勘界联检</t>
  </si>
  <si>
    <t xml:space="preserve">  国际发展合作</t>
  </si>
  <si>
    <t xml:space="preserve">  其他外交支出</t>
  </si>
  <si>
    <t>国防支出</t>
  </si>
  <si>
    <t xml:space="preserve">  军费</t>
  </si>
  <si>
    <t xml:space="preserve">  国防科研事业</t>
  </si>
  <si>
    <t xml:space="preserve">  专项工程</t>
  </si>
  <si>
    <t xml:space="preserve">  国防动员</t>
  </si>
  <si>
    <t xml:space="preserve">  其他国防支出</t>
  </si>
  <si>
    <t>公共安全支出</t>
  </si>
  <si>
    <t xml:space="preserve">  武装警察部队</t>
  </si>
  <si>
    <t xml:space="preserve">  公安</t>
  </si>
  <si>
    <t xml:space="preserve">  国家安全</t>
  </si>
  <si>
    <t xml:space="preserve">  检察</t>
  </si>
  <si>
    <t xml:space="preserve">  法院</t>
  </si>
  <si>
    <t xml:space="preserve">  司法</t>
  </si>
  <si>
    <t xml:space="preserve">  监狱</t>
  </si>
  <si>
    <t xml:space="preserve">  强制隔离戒毒</t>
  </si>
  <si>
    <t xml:space="preserve">  国家保密</t>
  </si>
  <si>
    <t xml:space="preserve">  缉私警察</t>
  </si>
  <si>
    <t xml:space="preserve">  其他公共安全支出</t>
  </si>
  <si>
    <t>教育支出</t>
  </si>
  <si>
    <t xml:space="preserve">  教育管理事务</t>
  </si>
  <si>
    <t xml:space="preserve">  普通教育</t>
  </si>
  <si>
    <t xml:space="preserve">  职业教育</t>
  </si>
  <si>
    <t xml:space="preserve">  成人教育</t>
  </si>
  <si>
    <t xml:space="preserve">  广播电视教育</t>
  </si>
  <si>
    <t xml:space="preserve">  留学教育</t>
  </si>
  <si>
    <t xml:space="preserve">  特殊教育</t>
  </si>
  <si>
    <t xml:space="preserve">  进修及培训</t>
  </si>
  <si>
    <t xml:space="preserve">  教育费附加安排的支出</t>
  </si>
  <si>
    <t xml:space="preserve">  其他教育支出</t>
  </si>
  <si>
    <t>科学技术支出</t>
  </si>
  <si>
    <t xml:space="preserve">  科学技术管理事务</t>
  </si>
  <si>
    <t xml:space="preserve">  基础研究</t>
  </si>
  <si>
    <t xml:space="preserve">  应用研究</t>
  </si>
  <si>
    <t xml:space="preserve">  技术研究与开发</t>
  </si>
  <si>
    <t xml:space="preserve">  科技条件与服务</t>
  </si>
  <si>
    <t xml:space="preserve">  社会科学</t>
  </si>
  <si>
    <t xml:space="preserve">  科学技术普及</t>
  </si>
  <si>
    <t xml:space="preserve">  科技交流与合作</t>
  </si>
  <si>
    <t xml:space="preserve">  科技重大项目</t>
  </si>
  <si>
    <t xml:space="preserve">  其他科学技术支出</t>
  </si>
  <si>
    <t>文化旅游体育与传媒支出</t>
  </si>
  <si>
    <t xml:space="preserve">  文化和旅游</t>
  </si>
  <si>
    <t xml:space="preserve">  文物</t>
  </si>
  <si>
    <t xml:space="preserve">  体育</t>
  </si>
  <si>
    <t xml:space="preserve">  新闻出版电影</t>
  </si>
  <si>
    <t xml:space="preserve">  广播电视</t>
  </si>
  <si>
    <t xml:space="preserve">  其他文化旅游体育与传媒支出</t>
  </si>
  <si>
    <t>社会保障和就业支出</t>
  </si>
  <si>
    <t xml:space="preserve">  人力资源和社会保障管理事务</t>
  </si>
  <si>
    <t xml:space="preserve">  民政管理事务</t>
  </si>
  <si>
    <t xml:space="preserve">  补充全国社会保障基金</t>
  </si>
  <si>
    <t xml:space="preserve">  行政事业单位养老支出</t>
  </si>
  <si>
    <t xml:space="preserve">  企业改革补助</t>
  </si>
  <si>
    <t xml:space="preserve">  就业补助</t>
  </si>
  <si>
    <t xml:space="preserve">  抚恤</t>
  </si>
  <si>
    <t xml:space="preserve">  退役安置</t>
  </si>
  <si>
    <t xml:space="preserve">  社会福利</t>
  </si>
  <si>
    <t xml:space="preserve">  残疾人事业</t>
  </si>
  <si>
    <t xml:space="preserve">  红十字事业</t>
  </si>
  <si>
    <t xml:space="preserve">  最低生活保障</t>
  </si>
  <si>
    <t xml:space="preserve">  临时救助</t>
  </si>
  <si>
    <t xml:space="preserve">  特困人员救助供养</t>
  </si>
  <si>
    <t xml:space="preserve">  补充道路交通事故社会救助基金</t>
  </si>
  <si>
    <t xml:space="preserve">  其他生活救助</t>
  </si>
  <si>
    <t xml:space="preserve">  财政对基本养老保险基金的补助</t>
  </si>
  <si>
    <t xml:space="preserve">  财政对其他社会保险基金的补助</t>
  </si>
  <si>
    <t xml:space="preserve">  退役军人管理事务</t>
  </si>
  <si>
    <t xml:space="preserve">  财政代缴社会保险费支出</t>
  </si>
  <si>
    <t xml:space="preserve">  其他社会保障和就业支出</t>
  </si>
  <si>
    <t>卫生健康支出</t>
  </si>
  <si>
    <t xml:space="preserve">  卫生健康管理事务</t>
  </si>
  <si>
    <t xml:space="preserve">  公立医院</t>
  </si>
  <si>
    <t xml:space="preserve">  基层医疗卫生机构</t>
  </si>
  <si>
    <t xml:space="preserve">  公共卫生</t>
  </si>
  <si>
    <t xml:space="preserve">  中医药</t>
  </si>
  <si>
    <t xml:space="preserve">  计划生育事务</t>
  </si>
  <si>
    <t xml:space="preserve">  行政事业单位医疗</t>
  </si>
  <si>
    <t xml:space="preserve">  财政对基本医疗保险基金的补助</t>
  </si>
  <si>
    <t xml:space="preserve">  医疗救助</t>
  </si>
  <si>
    <t xml:space="preserve">  优抚对象医疗</t>
  </si>
  <si>
    <t xml:space="preserve">  医疗保障管理事务</t>
  </si>
  <si>
    <t xml:space="preserve">  老龄卫生健康事务</t>
  </si>
  <si>
    <t xml:space="preserve">  其他卫生健康支出</t>
  </si>
  <si>
    <t>节能环保支出</t>
  </si>
  <si>
    <t xml:space="preserve">  环境保护管理事务</t>
  </si>
  <si>
    <t xml:space="preserve">  环境监测与监察</t>
  </si>
  <si>
    <t xml:space="preserve">  污染防治</t>
  </si>
  <si>
    <t xml:space="preserve">  自然生态保护</t>
  </si>
  <si>
    <t xml:space="preserve">  天然林保护</t>
  </si>
  <si>
    <t xml:space="preserve">  退耕还林还草</t>
  </si>
  <si>
    <t xml:space="preserve">  风沙荒漠治理</t>
  </si>
  <si>
    <t xml:space="preserve">  退牧还草</t>
  </si>
  <si>
    <t xml:space="preserve">  已垦草原退耕还草</t>
  </si>
  <si>
    <t xml:space="preserve">  能源节约利用</t>
  </si>
  <si>
    <t xml:space="preserve">  污染减排</t>
  </si>
  <si>
    <t xml:space="preserve">  可再生能源</t>
  </si>
  <si>
    <t xml:space="preserve">  循环经济</t>
  </si>
  <si>
    <t xml:space="preserve">  能源管理事务</t>
  </si>
  <si>
    <t xml:space="preserve">  其他节能环保支出</t>
  </si>
  <si>
    <t>城乡社区支出</t>
  </si>
  <si>
    <t xml:space="preserve">  城乡社区管理事务</t>
  </si>
  <si>
    <t xml:space="preserve">  城乡社区规划与管理</t>
  </si>
  <si>
    <t xml:space="preserve">  城乡社区公共设施</t>
  </si>
  <si>
    <t xml:space="preserve">  城乡社区环境卫生</t>
  </si>
  <si>
    <t xml:space="preserve">  建设市场管理与监督</t>
  </si>
  <si>
    <t xml:space="preserve">  其他城乡社区支出</t>
  </si>
  <si>
    <t>农林水支出</t>
  </si>
  <si>
    <t xml:space="preserve">  农业农村</t>
  </si>
  <si>
    <t xml:space="preserve">  林业和草原</t>
  </si>
  <si>
    <t xml:space="preserve">  水利</t>
  </si>
  <si>
    <t xml:space="preserve">  巩固脱贫衔接乡村振兴</t>
  </si>
  <si>
    <t xml:space="preserve">  农村综合改革</t>
  </si>
  <si>
    <t xml:space="preserve">  普惠金融发展支出</t>
  </si>
  <si>
    <t xml:space="preserve">  目标价格补贴</t>
  </si>
  <si>
    <t xml:space="preserve">  其他农林水支出</t>
  </si>
  <si>
    <t>交通运输支出</t>
  </si>
  <si>
    <t xml:space="preserve">  公路水路运输</t>
  </si>
  <si>
    <t xml:space="preserve">  铁路运输</t>
  </si>
  <si>
    <t xml:space="preserve">  民用航空运输</t>
  </si>
  <si>
    <t xml:space="preserve">  邮政业支出</t>
  </si>
  <si>
    <t xml:space="preserve">  车辆购置税支出</t>
  </si>
  <si>
    <t xml:space="preserve">  其他交通运输支出</t>
  </si>
  <si>
    <t>资源勘探工业信息等支出</t>
  </si>
  <si>
    <t xml:space="preserve">  资源勘探开发</t>
  </si>
  <si>
    <t xml:space="preserve">  制造业</t>
  </si>
  <si>
    <t xml:space="preserve">  建筑业</t>
  </si>
  <si>
    <t xml:space="preserve">  工业和信息产业监管</t>
  </si>
  <si>
    <t xml:space="preserve">  国有资产监管</t>
  </si>
  <si>
    <t xml:space="preserve">  支持中小企业发展和管理支出</t>
  </si>
  <si>
    <t xml:space="preserve">  其他资源勘探工业信息等支出</t>
  </si>
  <si>
    <t>商业服务业等支出</t>
  </si>
  <si>
    <t xml:space="preserve">  商业流通事务</t>
  </si>
  <si>
    <t xml:space="preserve">  涉外发展服务支出</t>
  </si>
  <si>
    <t xml:space="preserve">  其他商业服务业等支出</t>
  </si>
  <si>
    <t>金融支出</t>
  </si>
  <si>
    <t xml:space="preserve">  金融部门行政支出</t>
  </si>
  <si>
    <t xml:space="preserve">  金融部门监管支出</t>
  </si>
  <si>
    <t xml:space="preserve">  金融发展支出</t>
  </si>
  <si>
    <t xml:space="preserve">  金融调控支出</t>
  </si>
  <si>
    <t xml:space="preserve">  其他金融支出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</si>
  <si>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</si>
  <si>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</si>
  <si>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</si>
  <si>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</si>
  <si>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</si>
  <si>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</si>
  <si>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</si>
  <si>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</si>
  <si>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</si>
  <si>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</si>
  <si>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气象事务</t>
  </si>
  <si>
    <t xml:space="preserve">  其他自然资源海洋气象等支出</t>
  </si>
  <si>
    <t>住房保障支出</t>
  </si>
  <si>
    <t xml:space="preserve">  保障性安居工程支出</t>
  </si>
  <si>
    <t xml:space="preserve">  住房改革支出</t>
  </si>
  <si>
    <t xml:space="preserve">  城乡社区住宅</t>
  </si>
  <si>
    <t>粮油物资储备支出</t>
  </si>
  <si>
    <t xml:space="preserve">  粮油物资事务</t>
  </si>
  <si>
    <t xml:space="preserve">  能源储备</t>
  </si>
  <si>
    <t xml:space="preserve">  粮油储备</t>
  </si>
  <si>
    <t xml:space="preserve">  重要商品储备</t>
  </si>
  <si>
    <t>灾害防治及应急管理支出</t>
  </si>
  <si>
    <t xml:space="preserve">  应急管理事务</t>
  </si>
  <si>
    <t xml:space="preserve">  消防救援事务</t>
  </si>
  <si>
    <t xml:space="preserve">  矿山安全</t>
  </si>
  <si>
    <t xml:space="preserve">  地震事务</t>
  </si>
  <si>
    <t xml:space="preserve">  自然灾害防治</t>
  </si>
  <si>
    <t xml:space="preserve">  自然灾害救灾及恢复重建支出</t>
  </si>
  <si>
    <t xml:space="preserve">  其他灾害防治及应急管理支出</t>
  </si>
  <si>
    <t>预备费</t>
  </si>
  <si>
    <t>其他支出(类)</t>
  </si>
  <si>
    <t xml:space="preserve">  年初预留</t>
  </si>
  <si>
    <t xml:space="preserve">  其他支出(款)</t>
  </si>
  <si>
    <t>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</si>
  <si>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</si>
  <si>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</si>
  <si>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</si>
  <si>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</si>
  <si>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</si>
  <si>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</si>
  <si>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</si>
  <si>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年初预算数</t>
  </si>
  <si>
    <t>变    动    项    目</t>
  </si>
  <si>
    <t>结转下年
使用数</t>
  </si>
  <si>
    <r>
      <rPr>
        <sz val="10"/>
        <rFont val="宋体"/>
        <charset val="134"/>
      </rPr>
      <t>决算0</t>
    </r>
    <r>
      <rPr>
        <sz val="10"/>
        <rFont val="宋体"/>
        <charset val="134"/>
      </rPr>
      <t>7</t>
    </r>
    <r>
      <rPr>
        <sz val="10"/>
        <rFont val="宋体"/>
        <charset val="134"/>
      </rPr>
      <t>表</t>
    </r>
  </si>
  <si>
    <t>省本级</t>
  </si>
  <si>
    <t>地市本级</t>
  </si>
  <si>
    <t>区县本级</t>
  </si>
  <si>
    <t>政府性基金收入</t>
  </si>
  <si>
    <t>专项债券对应项目专项收入</t>
  </si>
  <si>
    <t>资源勘探信息等支出</t>
  </si>
  <si>
    <t>其他支出</t>
  </si>
  <si>
    <t xml:space="preserve">  地方政府债务收入</t>
  </si>
  <si>
    <t xml:space="preserve">  地方政府专项债务还本支出</t>
  </si>
  <si>
    <t xml:space="preserve">    专项债务收入</t>
  </si>
  <si>
    <t xml:space="preserve">  抗疫特别国债还本支出</t>
  </si>
  <si>
    <t xml:space="preserve">  地方政府专项债务转贷收入</t>
  </si>
  <si>
    <t xml:space="preserve">  地方政府专项债务转贷支出</t>
  </si>
  <si>
    <t xml:space="preserve">  1.一般公共预算调入</t>
  </si>
  <si>
    <t xml:space="preserve">  2.调入专项收入</t>
  </si>
  <si>
    <t xml:space="preserve">  3.其他调入</t>
  </si>
  <si>
    <t>收 入 总 计</t>
  </si>
  <si>
    <t>支 出 总 计</t>
  </si>
  <si>
    <r>
      <rPr>
        <sz val="10"/>
        <rFont val="宋体"/>
        <charset val="134"/>
      </rPr>
      <t>决算0</t>
    </r>
    <r>
      <rPr>
        <sz val="10"/>
        <rFont val="宋体"/>
        <charset val="134"/>
      </rPr>
      <t>8</t>
    </r>
    <r>
      <rPr>
        <sz val="10"/>
        <rFont val="宋体"/>
        <charset val="134"/>
      </rPr>
      <t>表</t>
    </r>
  </si>
  <si>
    <t>国家电影事业发展专项资金收入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</si>
  <si>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</si>
  <si>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</si>
  <si>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</si>
  <si>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</si>
  <si>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</si>
  <si>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</si>
  <si>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</si>
  <si>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车辆通行费</t>
  </si>
  <si>
    <t>污水处理费收入</t>
  </si>
  <si>
    <t>彩票发行机构和彩票销售机构的业务费用</t>
  </si>
  <si>
    <t>其他政府性基金收入</t>
  </si>
  <si>
    <t>专项补助</t>
  </si>
  <si>
    <t>动用上年结余</t>
  </si>
  <si>
    <t>政府性基金预算支出</t>
  </si>
  <si>
    <t xml:space="preserve">  核电站乏燃料处理处置基金支出</t>
  </si>
  <si>
    <t xml:space="preserve">  国家电影事业发展专项资金安排的支出</t>
  </si>
  <si>
    <t xml:space="preserve">  旅游发展基金支出</t>
  </si>
  <si>
    <t xml:space="preserve">  国家电影事业发展专项资金对应专项债务收入安排的支出</t>
  </si>
  <si>
    <t xml:space="preserve">  大中型水库移民后期扶持基金支出</t>
  </si>
  <si>
    <t xml:space="preserve">  小型水库移民扶助基金安排的支出</t>
  </si>
  <si>
    <t xml:space="preserve">  小型水库移民扶助基金对应专项债务收入安排的支出</t>
  </si>
  <si>
    <t xml:space="preserve">  可再生能源电价附加收入安排的支出</t>
  </si>
  <si>
    <t xml:space="preserve">  废弃电器电子产品处理基金支出</t>
  </si>
  <si>
    <t xml:space="preserve">  国有土地使用权出让收入安排的支出</t>
  </si>
  <si>
    <t xml:space="preserve">  国有土地收益基金安排的支出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</si>
  <si>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</si>
  <si>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</si>
  <si>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</si>
  <si>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土地储备专项债券收入安排的支出  </t>
  </si>
  <si>
    <t xml:space="preserve">  棚户区改造专项债券收入安排的支出  </t>
  </si>
  <si>
    <t xml:space="preserve">  城市基础设施配套费对应专项债务收入安排的支出  </t>
  </si>
  <si>
    <t xml:space="preserve">  污水处理费对应专项债务收入安排的支出  </t>
  </si>
  <si>
    <t xml:space="preserve">  国有土地使用权出让收入对应专项债务收入安排的支出  </t>
  </si>
  <si>
    <t xml:space="preserve">  大中型水库库区基金安排的支出</t>
  </si>
  <si>
    <t xml:space="preserve">  三峡水库库区基金支出</t>
  </si>
  <si>
    <t xml:space="preserve">  国家重大水利工程建设基金安排的支出</t>
  </si>
  <si>
    <t xml:space="preserve">  大中型水库库区基金对应专项债务收入安排的支出  </t>
  </si>
  <si>
    <t xml:space="preserve">  国家重大水利工程建设基金对应专项债务收入安排的支出  </t>
  </si>
  <si>
    <t xml:space="preserve">  海南省高等级公路车辆通行附加费安排的支出</t>
  </si>
  <si>
    <t xml:space="preserve">  车辆通行费安排的支出</t>
  </si>
  <si>
    <t xml:space="preserve">  铁路建设基金支出</t>
  </si>
  <si>
    <t xml:space="preserve">  船舶油污损害赔偿基金支出</t>
  </si>
  <si>
    <t xml:space="preserve">  民航发展基金支出</t>
  </si>
  <si>
    <t xml:space="preserve">  海南省高等级公路车辆通行附加费对应专项债务收入安排的支出  </t>
  </si>
  <si>
    <t xml:space="preserve">  政府收费公路专项债券收入安排的支出  </t>
  </si>
  <si>
    <t xml:space="preserve">  车辆通行费对应专项债务收入安排的支出  </t>
  </si>
  <si>
    <t xml:space="preserve">  农网还贷资金支出</t>
  </si>
  <si>
    <t xml:space="preserve">    中央特别国债经营基金支出</t>
  </si>
  <si>
    <t xml:space="preserve">    中央特别国债经营基金财务支出</t>
  </si>
  <si>
    <t xml:space="preserve">  其他政府性基金及对应专项债务收入安排的支出</t>
  </si>
  <si>
    <t xml:space="preserve">  彩票发行销售机构业务费安排的支出</t>
  </si>
  <si>
    <t xml:space="preserve">  抗疫特别国债财务基金支出</t>
  </si>
  <si>
    <t xml:space="preserve">  彩票公益金安排的支出</t>
  </si>
  <si>
    <t>抗疫特别国债安排的支出</t>
  </si>
  <si>
    <t xml:space="preserve">  基础设施建设</t>
  </si>
  <si>
    <t xml:space="preserve">  抗疫相关支出</t>
  </si>
  <si>
    <r>
      <rPr>
        <sz val="10"/>
        <rFont val="宋体"/>
        <charset val="134"/>
      </rPr>
      <t>决算1</t>
    </r>
    <r>
      <rPr>
        <sz val="10"/>
        <rFont val="宋体"/>
        <charset val="134"/>
      </rPr>
      <t>0-1表</t>
    </r>
  </si>
  <si>
    <t>收入项目</t>
  </si>
  <si>
    <t>本年
收入</t>
  </si>
  <si>
    <t>调入
资金</t>
  </si>
  <si>
    <t>支出项目</t>
  </si>
  <si>
    <t>本年
支出</t>
  </si>
  <si>
    <t>补助下
级支出</t>
  </si>
  <si>
    <t>债务转
贷支出</t>
  </si>
  <si>
    <t>结余项目</t>
  </si>
  <si>
    <t>年终
结余</t>
  </si>
  <si>
    <t>国家电影事业发展专项资金相关收入</t>
  </si>
  <si>
    <t>国家电影事业发展专项资金相关支出</t>
  </si>
  <si>
    <t>国家电影事业发展专项资金相关结余</t>
  </si>
  <si>
    <t>旅游发展基金收入</t>
  </si>
  <si>
    <t>旅游发展基金支出</t>
  </si>
  <si>
    <t>旅游发展基金结余</t>
  </si>
  <si>
    <t>大中型水库移民后期扶持基金收入</t>
  </si>
  <si>
    <t>大中型水库移民后期扶持基金支出</t>
  </si>
  <si>
    <t>大中型水库移民后期扶持基金结余</t>
  </si>
  <si>
    <t>可再生能源电价附加收入</t>
  </si>
  <si>
    <t>可再生能源电价附加收入安排的支出</t>
  </si>
  <si>
    <t>可再生能源电价附加结余</t>
  </si>
  <si>
    <t>国有土地使用权出让相关收入</t>
  </si>
  <si>
    <t>国有土地使用权出让相关支出</t>
  </si>
  <si>
    <t>国有土地使用权出让相关结余</t>
  </si>
  <si>
    <t>农业土地开发资金相关收入</t>
  </si>
  <si>
    <t>农业土地开发资金相关支出</t>
  </si>
  <si>
    <t>农业土地开发资金相关结余</t>
  </si>
  <si>
    <t>城市基础设施配套费相关收入</t>
  </si>
  <si>
    <t>城市基础设施配套费相关支出</t>
  </si>
  <si>
    <t>城市基础设施配套费相关结余</t>
  </si>
  <si>
    <t>污水处理费相关收入</t>
  </si>
  <si>
    <t>污水处理费相关支出</t>
  </si>
  <si>
    <t>污水处理费相关结余</t>
  </si>
  <si>
    <t>国家重大水利工程建设基金相关收入</t>
  </si>
  <si>
    <t>国家重大水利工程建设基金相关支出</t>
  </si>
  <si>
    <t>国家重大水利工程建设基金相关结余</t>
  </si>
  <si>
    <t>车辆通行费相关收入</t>
  </si>
  <si>
    <t>车辆通行费相关支出</t>
  </si>
  <si>
    <t>车辆通行费相关结余</t>
  </si>
  <si>
    <t>港口建设费相关收入</t>
  </si>
  <si>
    <t>港口建设费相关支出</t>
  </si>
  <si>
    <t>港口建设费相关结余</t>
  </si>
  <si>
    <t>民航发展基金收入</t>
  </si>
  <si>
    <t>民航发展基金支出</t>
  </si>
  <si>
    <t>民航发展基金结余</t>
  </si>
  <si>
    <t>彩票发行销售机构业务费安排的支出</t>
  </si>
  <si>
    <t>彩票发行机构和彩票销售机构的业务费用结余</t>
  </si>
  <si>
    <t>彩票公益金安排的支出</t>
  </si>
  <si>
    <t>彩票公益金结余</t>
  </si>
  <si>
    <t>其他政府性基金相关收入</t>
  </si>
  <si>
    <t>其他政府性基金相关支出</t>
  </si>
  <si>
    <t>其他政府性基金相关结余</t>
  </si>
  <si>
    <t>抗疫特别国债收入</t>
  </si>
  <si>
    <t>抗疫特别国债结余</t>
  </si>
  <si>
    <t>政府性基金预算收入</t>
  </si>
  <si>
    <t>政府性基金预算结余</t>
  </si>
  <si>
    <t>抗疫特别国债支出</t>
  </si>
  <si>
    <r>
      <rPr>
        <sz val="10"/>
        <rFont val="宋体"/>
        <charset val="134"/>
      </rPr>
      <t>决算1</t>
    </r>
    <r>
      <rPr>
        <sz val="10"/>
        <rFont val="宋体"/>
        <charset val="134"/>
      </rPr>
      <t>1</t>
    </r>
    <r>
      <rPr>
        <sz val="10"/>
        <rFont val="宋体"/>
        <charset val="134"/>
      </rPr>
      <t>表</t>
    </r>
  </si>
  <si>
    <t>利润收入</t>
  </si>
  <si>
    <t>解决历史遗留问题及改革成本支出</t>
  </si>
  <si>
    <t>股利、股息收入</t>
  </si>
  <si>
    <t>国有企业资本金注入</t>
  </si>
  <si>
    <t>产权转让收入</t>
  </si>
  <si>
    <t>国有企业政策性补贴</t>
  </si>
  <si>
    <t>清算收入</t>
  </si>
  <si>
    <t>金融国有资本经营预算支出</t>
  </si>
  <si>
    <t>其他国有资本经营预算收入</t>
  </si>
  <si>
    <t>其他国有资本经营预算支出</t>
  </si>
  <si>
    <r>
      <rPr>
        <sz val="10"/>
        <rFont val="宋体"/>
        <charset val="134"/>
      </rPr>
      <t>决算1</t>
    </r>
    <r>
      <rPr>
        <sz val="10"/>
        <rFont val="宋体"/>
        <charset val="134"/>
      </rPr>
      <t>2</t>
    </r>
    <r>
      <rPr>
        <sz val="10"/>
        <rFont val="宋体"/>
        <charset val="134"/>
      </rPr>
      <t>表</t>
    </r>
  </si>
  <si>
    <t xml:space="preserve">    利润收入</t>
  </si>
  <si>
    <t xml:space="preserve">  解决历史遗留问题及改革成本支出</t>
  </si>
  <si>
    <t xml:space="preserve">      烟草企业利润收入</t>
  </si>
  <si>
    <t xml:space="preserve">    厂办大集体改革支出</t>
  </si>
  <si>
    <t xml:space="preserve">      石油石化企业利润收入</t>
  </si>
  <si>
    <t xml:space="preserve">    “三供一业”移交补助支出</t>
  </si>
  <si>
    <t xml:space="preserve">      电力企业利润收入</t>
  </si>
  <si>
    <t xml:space="preserve">    国有企业办职教幼教补助支出</t>
  </si>
  <si>
    <t xml:space="preserve">      电信企业利润收入</t>
  </si>
  <si>
    <t xml:space="preserve">    国有企业办公共服务机构移交补助支出</t>
  </si>
  <si>
    <t xml:space="preserve">      煤炭企业利润收入</t>
  </si>
  <si>
    <t xml:space="preserve">    国有企业退休人员社会化管理补助支出</t>
  </si>
  <si>
    <t xml:space="preserve">      有色冶金采掘企业利润收入</t>
  </si>
  <si>
    <t xml:space="preserve">    国有企业棚户区改造支出</t>
  </si>
  <si>
    <t xml:space="preserve">      钢铁企业利润收入</t>
  </si>
  <si>
    <t xml:space="preserve">    国有企业改革成本支出</t>
  </si>
  <si>
    <t xml:space="preserve">      化工企业利润收入</t>
  </si>
  <si>
    <t xml:space="preserve">    离休干部医药费补助支出</t>
  </si>
  <si>
    <t xml:space="preserve">      运输企业利润收入</t>
  </si>
  <si>
    <t xml:space="preserve">    金融企业改革性支出</t>
  </si>
  <si>
    <t xml:space="preserve">      电子企业利润收入</t>
  </si>
  <si>
    <t xml:space="preserve">    其他解决历史遗留问题及改革成本支出</t>
  </si>
  <si>
    <t xml:space="preserve">      机械企业利润收入</t>
  </si>
  <si>
    <t xml:space="preserve">  国有企业资本金注入</t>
  </si>
  <si>
    <t xml:space="preserve">      投资服务企业利润收入</t>
  </si>
  <si>
    <t xml:space="preserve">    国有经济结构调整支出</t>
  </si>
  <si>
    <t xml:space="preserve">      纺织轻工企业利润收入</t>
  </si>
  <si>
    <t xml:space="preserve">    公益性设施投资支出</t>
  </si>
  <si>
    <t xml:space="preserve">      贸易企业利润收入</t>
  </si>
  <si>
    <t xml:space="preserve">    前瞻性战略性产业发展支出</t>
  </si>
  <si>
    <t xml:space="preserve">      建筑施工企业利润收入</t>
  </si>
  <si>
    <t xml:space="preserve">    生态环境保护支出</t>
  </si>
  <si>
    <t xml:space="preserve">      房地产企业利润收入</t>
  </si>
  <si>
    <t xml:space="preserve">    支持科技进步支出</t>
  </si>
  <si>
    <t xml:space="preserve">      建材企业利润收入</t>
  </si>
  <si>
    <t xml:space="preserve">    保障国家经济安全支出</t>
  </si>
  <si>
    <t xml:space="preserve">      境外企业利润收入</t>
  </si>
  <si>
    <t xml:space="preserve">    对外投资合作支出</t>
  </si>
  <si>
    <t xml:space="preserve">      对外合作企业利润收入</t>
  </si>
  <si>
    <t xml:space="preserve">    金融企业资本性支出</t>
  </si>
  <si>
    <t xml:space="preserve">      医药企业利润收入</t>
  </si>
  <si>
    <t xml:space="preserve">    其他国有企业资本金注入</t>
  </si>
  <si>
    <t xml:space="preserve">      农林牧渔企业利润收入</t>
  </si>
  <si>
    <t xml:space="preserve">  国有企业政策性补贴(款)</t>
  </si>
  <si>
    <t xml:space="preserve">      邮政企业利润收入</t>
  </si>
  <si>
    <t xml:space="preserve">    国有企业政策性补贴(项)</t>
  </si>
  <si>
    <t xml:space="preserve">      军工企业利润收入</t>
  </si>
  <si>
    <t xml:space="preserve">  其他国有资本经营预算支出(款)</t>
  </si>
  <si>
    <t xml:space="preserve">      转制科研院所利润收入</t>
  </si>
  <si>
    <t xml:space="preserve">    其他国有资本经营预算支出(项)</t>
  </si>
  <si>
    <t xml:space="preserve">      地质勘查企业利润收入</t>
  </si>
  <si>
    <t xml:space="preserve">      卫生体育福利企业利润收入</t>
  </si>
  <si>
    <t xml:space="preserve">      教育文化广播企业利润收入</t>
  </si>
  <si>
    <t xml:space="preserve">      科学研究企业利润收入</t>
  </si>
  <si>
    <t xml:space="preserve">      机关社团所属企业利润收入</t>
  </si>
  <si>
    <t xml:space="preserve">      金融企业利润收入</t>
  </si>
  <si>
    <t xml:space="preserve">      其他国有资本经营预算企业利润收入</t>
  </si>
  <si>
    <t xml:space="preserve">    股利、股息收入</t>
  </si>
  <si>
    <t xml:space="preserve">      国有控股公司股利、股息收入</t>
  </si>
  <si>
    <t xml:space="preserve">      国有参股公司股利、股息收入</t>
  </si>
  <si>
    <t xml:space="preserve">      金融企业股利、股息收入</t>
  </si>
  <si>
    <t xml:space="preserve">      其他国有资本经营预算企业股利、股息收入</t>
  </si>
  <si>
    <t xml:space="preserve">    产权转让收入</t>
  </si>
  <si>
    <t xml:space="preserve">      国有股减持收入</t>
  </si>
  <si>
    <t xml:space="preserve">      国有股权、股份转让收入</t>
  </si>
  <si>
    <t xml:space="preserve">      国有独资企业产权转让收入</t>
  </si>
  <si>
    <t xml:space="preserve">      金融企业产权转让收入</t>
  </si>
  <si>
    <t xml:space="preserve">      其他国有资本经营预算企业产权转让收入</t>
  </si>
  <si>
    <t xml:space="preserve">    清算收入</t>
  </si>
  <si>
    <t xml:space="preserve">      国有股权、股份清算收入</t>
  </si>
  <si>
    <t xml:space="preserve">      国有独资企业清算收入</t>
  </si>
  <si>
    <t xml:space="preserve">      其他国有资本经营预算企业清算收入</t>
  </si>
  <si>
    <t xml:space="preserve">    其他国有资本经营预算收入</t>
  </si>
  <si>
    <t xml:space="preserve">  国有资本经营预算收入</t>
  </si>
  <si>
    <t>国有资本经营预算支出</t>
  </si>
  <si>
    <t>一、职工基本医疗保险基金收入</t>
  </si>
  <si>
    <t>一、职工基本医疗保险基金支出</t>
  </si>
  <si>
    <t>二、机关事业单位基本养老保险基金收入</t>
  </si>
  <si>
    <t>二、机关事业单位基本养老保险基金支出</t>
  </si>
  <si>
    <t>三、城乡居民基本医疗保险基金收入</t>
  </si>
  <si>
    <t>三、城乡居民基本医疗保险基金支出</t>
  </si>
  <si>
    <t>社会保险基金收入合计</t>
  </si>
  <si>
    <t>社会保险基金支出合计</t>
  </si>
  <si>
    <t>社会保险基金上年结余收入</t>
  </si>
  <si>
    <t>社会保险基金年终结余</t>
  </si>
  <si>
    <t>社会保险基金上级补助收入</t>
  </si>
  <si>
    <t>社会保险基金补助下级支出</t>
  </si>
  <si>
    <t>社会保险基金下级上解收入</t>
  </si>
  <si>
    <t>社会保险基金上解上级支出</t>
  </si>
  <si>
    <t>收入总计</t>
  </si>
  <si>
    <t>支出总计</t>
  </si>
  <si>
    <t>项  目</t>
  </si>
  <si>
    <t>完成预算数的%</t>
  </si>
  <si>
    <t>昌吉州本级社会保险基金收入合计</t>
  </si>
  <si>
    <t>其中：保费收入</t>
  </si>
  <si>
    <t xml:space="preserve">      利息收入</t>
  </si>
  <si>
    <t xml:space="preserve">      财政补助收入</t>
  </si>
  <si>
    <t>项　目</t>
  </si>
  <si>
    <t>昌吉州本级社会保险基金支出合计</t>
  </si>
  <si>
    <t>　　其中：社会保险待遇支出</t>
  </si>
  <si>
    <t>一、职工基本医疗保险支出</t>
  </si>
  <si>
    <t xml:space="preserve">    其中：基本医疗保险待遇支出</t>
  </si>
  <si>
    <t xml:space="preserve">    其中：基本养老保险基金支出</t>
  </si>
  <si>
    <t xml:space="preserve">   其中：基本医疗保险待遇支出</t>
  </si>
  <si>
    <t>项   　目</t>
  </si>
  <si>
    <t>本级社会保险基金年末累计结余</t>
  </si>
  <si>
    <t>一、职工基本医疗保险末累计结余</t>
  </si>
  <si>
    <t>二、机关事业单位基本养老保险基末累计结余</t>
  </si>
  <si>
    <t>三、城乡居民基本医疗保险保险基金末累计结余</t>
  </si>
  <si>
    <t>项目</t>
  </si>
  <si>
    <t>上年末地方政府债务余额</t>
  </si>
  <si>
    <t xml:space="preserve">  一般债务</t>
  </si>
  <si>
    <t xml:space="preserve">  专项债务</t>
  </si>
  <si>
    <t>本年地方政府债务余额限额</t>
  </si>
  <si>
    <t>本年地方政府债务(转贷)收入</t>
  </si>
  <si>
    <t>本年地方政府债务还本支出</t>
  </si>
  <si>
    <t>本年采用其他方式化解的债务本金</t>
  </si>
  <si>
    <t>年末地方政府债务余额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</si>
</sst>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0_);[Red]\(0\)"/>
    <numFmt numFmtId="178" formatCode="#,##0.00_ ;[Red]\-#,##0.00\ "/>
    <numFmt numFmtId="179" formatCode="0.0%"/>
    <numFmt numFmtId="180" formatCode="0_ "/>
    <numFmt numFmtId="181" formatCode="_ * #,##0.0_ ;_ * \-#,##0.0_ ;_ * &quot;-&quot;??_ ;_ @_ "/>
  </numFmts>
  <fonts count="43">
    <font>
      <sz val="12"/>
      <name val="宋体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  <font>
      <sz val="11"/>
      <color indexed="17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sz val="11"/>
      <color indexed="52"/>
      <name val="宋体"/>
      <charset val="0"/>
    </font>
    <font>
      <sz val="2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Arial Unicode MS"/>
      <charset val="134"/>
    </font>
    <font>
      <b/>
      <sz val="18"/>
      <name val="宋体"/>
      <charset val="134"/>
    </font>
    <font>
      <b/>
      <sz val="11"/>
      <color indexed="8"/>
      <name val="宋体"/>
      <charset val="134"/>
    </font>
    <font>
      <sz val="11"/>
      <name val="Arial Unicode MS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20"/>
      <name val="方正小标宋_GBK"/>
      <charset val="134"/>
    </font>
    <font>
      <b/>
      <sz val="24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b/>
      <sz val="13"/>
      <name val="宋体"/>
      <charset val="134"/>
    </font>
    <font>
      <b/>
      <sz val="13"/>
      <name val="Times New Roman"/>
      <charset val="134"/>
    </font>
    <font>
      <b/>
      <sz val="40"/>
      <name val="方正小标宋简体"/>
      <charset val="134"/>
    </font>
    <font>
      <b/>
      <sz val="28"/>
      <name val="Times New Roman"/>
      <charset val="134"/>
    </font>
    <font>
      <b/>
      <sz val="26"/>
      <name val="Times New Roman"/>
      <charset val="134"/>
    </font>
    <font>
      <sz val="11"/>
      <name val="Times New Roman"/>
      <charset val="134"/>
    </font>
    <font>
      <b/>
      <sz val="22"/>
      <name val="楷体_GB2312"/>
      <charset val="134"/>
    </font>
    <font>
      <b/>
      <sz val="22"/>
      <name val="Times New Roman"/>
      <charset val="134"/>
    </font>
  </fonts>
  <fills count="2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  <bgColor indexed="9"/>
      </patternFill>
    </fill>
    <fill>
      <patternFill patternType="mediumGray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8" borderId="15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16" applyNumberFormat="0" applyFont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6" fillId="3" borderId="20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3" borderId="15" applyNumberFormat="0" applyAlignment="0" applyProtection="0">
      <alignment vertical="center"/>
    </xf>
    <xf numFmtId="0" fontId="6" fillId="15" borderId="17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257">
    <xf numFmtId="0" fontId="0" fillId="0" borderId="0" xfId="0">
      <alignment vertical="center"/>
    </xf>
    <xf numFmtId="0" fontId="0" fillId="0" borderId="0" xfId="41" applyFont="1" applyAlignment="1"/>
    <xf numFmtId="0" fontId="0" fillId="0" borderId="0" xfId="41" applyFont="1" applyAlignment="1">
      <alignment horizontal="left"/>
    </xf>
    <xf numFmtId="0" fontId="0" fillId="0" borderId="0" xfId="41" applyFont="1" applyAlignment="1">
      <alignment horizontal="right"/>
    </xf>
    <xf numFmtId="0" fontId="0" fillId="0" borderId="0" xfId="41" applyAlignment="1"/>
    <xf numFmtId="0" fontId="19" fillId="0" borderId="0" xfId="41" applyNumberFormat="1" applyFont="1" applyFill="1" applyAlignment="1" applyProtection="1">
      <alignment horizontal="center" vertical="center"/>
    </xf>
    <xf numFmtId="0" fontId="19" fillId="0" borderId="0" xfId="41" applyNumberFormat="1" applyFont="1" applyFill="1" applyAlignment="1" applyProtection="1">
      <alignment horizontal="right" vertical="center"/>
    </xf>
    <xf numFmtId="0" fontId="20" fillId="0" borderId="0" xfId="41" applyNumberFormat="1" applyFont="1" applyFill="1" applyAlignment="1" applyProtection="1">
      <alignment horizontal="right" vertical="center"/>
    </xf>
    <xf numFmtId="0" fontId="21" fillId="0" borderId="1" xfId="41" applyNumberFormat="1" applyFont="1" applyFill="1" applyBorder="1" applyAlignment="1" applyProtection="1">
      <alignment horizontal="center" vertical="center"/>
    </xf>
    <xf numFmtId="0" fontId="21" fillId="0" borderId="1" xfId="41" applyNumberFormat="1" applyFont="1" applyFill="1" applyBorder="1" applyAlignment="1" applyProtection="1">
      <alignment horizontal="left" vertical="center"/>
    </xf>
    <xf numFmtId="176" fontId="22" fillId="0" borderId="1" xfId="1" applyNumberFormat="1" applyFont="1" applyFill="1" applyBorder="1" applyAlignment="1" applyProtection="1">
      <alignment horizontal="right" vertical="center"/>
    </xf>
    <xf numFmtId="3" fontId="0" fillId="0" borderId="0" xfId="41" applyNumberFormat="1" applyFont="1" applyAlignment="1"/>
    <xf numFmtId="3" fontId="0" fillId="0" borderId="0" xfId="41" applyNumberFormat="1" applyFont="1" applyAlignment="1">
      <alignment horizontal="right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right" vertical="center"/>
    </xf>
    <xf numFmtId="0" fontId="20" fillId="0" borderId="2" xfId="0" applyFont="1" applyFill="1" applyBorder="1" applyAlignment="1">
      <alignment horizontal="right" vertical="center"/>
    </xf>
    <xf numFmtId="0" fontId="21" fillId="0" borderId="1" xfId="52" applyFont="1" applyFill="1" applyBorder="1" applyAlignment="1">
      <alignment horizontal="center" vertical="center" wrapText="1"/>
    </xf>
    <xf numFmtId="0" fontId="24" fillId="0" borderId="1" xfId="52" applyFont="1" applyFill="1" applyBorder="1" applyAlignment="1">
      <alignment horizontal="center" vertical="center" wrapText="1"/>
    </xf>
    <xf numFmtId="3" fontId="25" fillId="0" borderId="1" xfId="41" applyNumberFormat="1" applyFont="1" applyFill="1" applyBorder="1" applyAlignment="1" applyProtection="1">
      <alignment horizontal="right" vertical="center"/>
    </xf>
    <xf numFmtId="10" fontId="25" fillId="0" borderId="1" xfId="41" applyNumberFormat="1" applyFont="1" applyFill="1" applyBorder="1" applyAlignment="1" applyProtection="1">
      <alignment horizontal="right" vertical="center"/>
    </xf>
    <xf numFmtId="0" fontId="26" fillId="0" borderId="1" xfId="52" applyFont="1" applyFill="1" applyBorder="1" applyAlignment="1">
      <alignment horizontal="justify" vertical="center" wrapText="1"/>
    </xf>
    <xf numFmtId="0" fontId="20" fillId="0" borderId="3" xfId="0" applyFont="1" applyFill="1" applyBorder="1" applyAlignment="1">
      <alignment horizontal="left" vertical="center"/>
    </xf>
    <xf numFmtId="177" fontId="0" fillId="0" borderId="0" xfId="0" applyNumberFormat="1" applyFill="1" applyAlignment="1">
      <alignment horizontal="center" vertical="center"/>
    </xf>
    <xf numFmtId="177" fontId="0" fillId="0" borderId="0" xfId="0" applyNumberFormat="1" applyFill="1">
      <alignment vertical="center"/>
    </xf>
    <xf numFmtId="0" fontId="20" fillId="0" borderId="0" xfId="0" applyFont="1" applyFill="1">
      <alignment vertical="center"/>
    </xf>
    <xf numFmtId="0" fontId="20" fillId="0" borderId="0" xfId="0" applyFont="1" applyFill="1" applyAlignment="1">
      <alignment horizontal="center" vertical="center"/>
    </xf>
    <xf numFmtId="3" fontId="25" fillId="0" borderId="1" xfId="41" applyNumberFormat="1" applyFont="1" applyFill="1" applyBorder="1" applyAlignment="1" applyProtection="1">
      <alignment horizontal="center" vertical="center"/>
    </xf>
    <xf numFmtId="10" fontId="25" fillId="0" borderId="1" xfId="41" applyNumberFormat="1" applyFont="1" applyFill="1" applyBorder="1" applyAlignment="1" applyProtection="1">
      <alignment horizontal="center" vertical="center"/>
    </xf>
    <xf numFmtId="0" fontId="26" fillId="0" borderId="1" xfId="52" applyFont="1" applyFill="1" applyBorder="1" applyAlignment="1">
      <alignment horizontal="left" vertical="center" wrapText="1"/>
    </xf>
    <xf numFmtId="178" fontId="26" fillId="0" borderId="1" xfId="55" applyNumberFormat="1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177" fontId="27" fillId="0" borderId="0" xfId="0" applyNumberFormat="1" applyFont="1" applyFill="1" applyBorder="1" applyAlignment="1">
      <alignment horizontal="center" vertical="center" wrapText="1"/>
    </xf>
    <xf numFmtId="177" fontId="0" fillId="0" borderId="0" xfId="0" applyNumberFormat="1" applyFill="1" applyBorder="1" applyAlignment="1">
      <alignment horizontal="center" vertical="center"/>
    </xf>
    <xf numFmtId="9" fontId="0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177" fontId="0" fillId="0" borderId="0" xfId="0" applyNumberFormat="1" applyFill="1" applyBorder="1" applyAlignment="1">
      <alignment horizontal="center" vertical="center" wrapText="1"/>
    </xf>
    <xf numFmtId="177" fontId="0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77" fontId="26" fillId="0" borderId="1" xfId="52" applyNumberFormat="1" applyFont="1" applyFill="1" applyBorder="1" applyAlignment="1">
      <alignment horizontal="left" vertical="center" wrapText="1"/>
    </xf>
    <xf numFmtId="176" fontId="25" fillId="0" borderId="1" xfId="1" applyNumberFormat="1" applyFont="1" applyFill="1" applyBorder="1" applyAlignment="1">
      <alignment horizontal="right" vertical="center"/>
    </xf>
    <xf numFmtId="179" fontId="25" fillId="0" borderId="1" xfId="52" applyNumberFormat="1" applyFont="1" applyFill="1" applyBorder="1" applyAlignment="1">
      <alignment horizontal="right" vertical="center" wrapText="1"/>
    </xf>
    <xf numFmtId="177" fontId="20" fillId="2" borderId="3" xfId="0" applyNumberFormat="1" applyFont="1" applyFill="1" applyBorder="1" applyAlignment="1">
      <alignment horizontal="left" vertical="top" wrapText="1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177" fontId="24" fillId="0" borderId="1" xfId="52" applyNumberFormat="1" applyFont="1" applyFill="1" applyBorder="1" applyAlignment="1">
      <alignment horizontal="center" vertical="center" wrapText="1"/>
    </xf>
    <xf numFmtId="177" fontId="20" fillId="3" borderId="3" xfId="0" applyNumberFormat="1" applyFont="1" applyFill="1" applyBorder="1" applyAlignment="1">
      <alignment horizontal="left" vertical="top" wrapText="1"/>
    </xf>
    <xf numFmtId="3" fontId="0" fillId="0" borderId="0" xfId="52" applyNumberFormat="1" applyFont="1" applyFill="1" applyAlignment="1" applyProtection="1"/>
    <xf numFmtId="0" fontId="0" fillId="0" borderId="0" xfId="52" applyAlignment="1"/>
    <xf numFmtId="3" fontId="19" fillId="0" borderId="0" xfId="52" applyNumberFormat="1" applyFont="1" applyFill="1" applyAlignment="1" applyProtection="1">
      <alignment horizontal="center" vertical="center"/>
    </xf>
    <xf numFmtId="3" fontId="20" fillId="0" borderId="0" xfId="52" applyNumberFormat="1" applyFont="1" applyFill="1" applyAlignment="1" applyProtection="1">
      <alignment horizontal="right" vertical="center"/>
    </xf>
    <xf numFmtId="3" fontId="20" fillId="0" borderId="2" xfId="52" applyNumberFormat="1" applyFont="1" applyFill="1" applyBorder="1" applyAlignment="1" applyProtection="1">
      <alignment horizontal="right" vertical="center"/>
    </xf>
    <xf numFmtId="3" fontId="21" fillId="0" borderId="4" xfId="52" applyNumberFormat="1" applyFont="1" applyFill="1" applyBorder="1" applyAlignment="1" applyProtection="1">
      <alignment horizontal="center" vertical="center"/>
    </xf>
    <xf numFmtId="3" fontId="21" fillId="0" borderId="5" xfId="52" applyNumberFormat="1" applyFont="1" applyFill="1" applyBorder="1" applyAlignment="1" applyProtection="1">
      <alignment horizontal="center" vertical="center"/>
    </xf>
    <xf numFmtId="3" fontId="21" fillId="0" borderId="6" xfId="52" applyNumberFormat="1" applyFont="1" applyFill="1" applyBorder="1" applyAlignment="1" applyProtection="1">
      <alignment horizontal="center" vertical="center"/>
    </xf>
    <xf numFmtId="3" fontId="21" fillId="0" borderId="7" xfId="52" applyNumberFormat="1" applyFont="1" applyFill="1" applyBorder="1" applyAlignment="1" applyProtection="1">
      <alignment horizontal="center" vertical="center"/>
    </xf>
    <xf numFmtId="3" fontId="21" fillId="0" borderId="8" xfId="52" applyNumberFormat="1" applyFont="1" applyFill="1" applyBorder="1" applyAlignment="1" applyProtection="1">
      <alignment horizontal="center" vertical="center"/>
    </xf>
    <xf numFmtId="3" fontId="21" fillId="0" borderId="1" xfId="52" applyNumberFormat="1" applyFont="1" applyFill="1" applyBorder="1" applyAlignment="1" applyProtection="1">
      <alignment horizontal="center" vertical="center"/>
    </xf>
    <xf numFmtId="3" fontId="21" fillId="0" borderId="1" xfId="52" applyNumberFormat="1" applyFont="1" applyFill="1" applyBorder="1" applyAlignment="1" applyProtection="1">
      <alignment horizontal="left" vertical="center"/>
    </xf>
    <xf numFmtId="3" fontId="20" fillId="0" borderId="1" xfId="52" applyNumberFormat="1" applyFont="1" applyFill="1" applyBorder="1" applyAlignment="1" applyProtection="1">
      <alignment horizontal="right" vertical="center"/>
    </xf>
    <xf numFmtId="3" fontId="21" fillId="0" borderId="1" xfId="52" applyNumberFormat="1" applyFont="1" applyFill="1" applyBorder="1" applyAlignment="1" applyProtection="1">
      <alignment vertical="center"/>
    </xf>
    <xf numFmtId="3" fontId="21" fillId="0" borderId="9" xfId="52" applyNumberFormat="1" applyFont="1" applyFill="1" applyBorder="1" applyAlignment="1" applyProtection="1">
      <alignment vertical="center"/>
    </xf>
    <xf numFmtId="3" fontId="21" fillId="0" borderId="7" xfId="52" applyNumberFormat="1" applyFont="1" applyFill="1" applyBorder="1" applyAlignment="1" applyProtection="1">
      <alignment vertical="center"/>
    </xf>
    <xf numFmtId="3" fontId="21" fillId="0" borderId="10" xfId="52" applyNumberFormat="1" applyFont="1" applyFill="1" applyBorder="1" applyAlignment="1" applyProtection="1">
      <alignment vertical="center"/>
    </xf>
    <xf numFmtId="3" fontId="28" fillId="0" borderId="1" xfId="52" applyNumberFormat="1" applyFont="1" applyFill="1" applyBorder="1" applyAlignment="1" applyProtection="1">
      <alignment vertical="center"/>
    </xf>
    <xf numFmtId="3" fontId="29" fillId="0" borderId="1" xfId="52" applyNumberFormat="1" applyFont="1" applyFill="1" applyBorder="1" applyAlignment="1" applyProtection="1">
      <alignment horizontal="center" vertical="center"/>
    </xf>
    <xf numFmtId="3" fontId="28" fillId="0" borderId="1" xfId="52" applyNumberFormat="1" applyFont="1" applyFill="1" applyBorder="1" applyAlignment="1" applyProtection="1">
      <alignment horizontal="right" vertical="center"/>
    </xf>
    <xf numFmtId="3" fontId="0" fillId="0" borderId="0" xfId="16" applyNumberFormat="1" applyFont="1" applyFill="1" applyAlignment="1" applyProtection="1">
      <alignment horizontal="right" vertical="center"/>
    </xf>
    <xf numFmtId="3" fontId="0" fillId="0" borderId="0" xfId="16" applyNumberFormat="1" applyFont="1" applyFill="1" applyAlignment="1" applyProtection="1">
      <alignment horizontal="right" vertical="center" wrapText="1"/>
    </xf>
    <xf numFmtId="3" fontId="0" fillId="0" borderId="0" xfId="16" applyNumberFormat="1" applyFont="1" applyFill="1" applyAlignment="1" applyProtection="1"/>
    <xf numFmtId="0" fontId="0" fillId="0" borderId="0" xfId="16" applyAlignment="1"/>
    <xf numFmtId="3" fontId="19" fillId="0" borderId="0" xfId="16" applyNumberFormat="1" applyFont="1" applyFill="1" applyAlignment="1" applyProtection="1">
      <alignment horizontal="center" vertical="center"/>
    </xf>
    <xf numFmtId="3" fontId="20" fillId="0" borderId="0" xfId="16" applyNumberFormat="1" applyFont="1" applyFill="1" applyAlignment="1" applyProtection="1">
      <alignment vertical="center"/>
    </xf>
    <xf numFmtId="3" fontId="20" fillId="0" borderId="2" xfId="16" applyNumberFormat="1" applyFont="1" applyFill="1" applyBorder="1" applyAlignment="1" applyProtection="1">
      <alignment vertical="center"/>
    </xf>
    <xf numFmtId="3" fontId="21" fillId="0" borderId="11" xfId="16" applyNumberFormat="1" applyFont="1" applyFill="1" applyBorder="1" applyAlignment="1" applyProtection="1">
      <alignment horizontal="center" vertical="center"/>
    </xf>
    <xf numFmtId="3" fontId="21" fillId="0" borderId="5" xfId="16" applyNumberFormat="1" applyFont="1" applyFill="1" applyBorder="1" applyAlignment="1" applyProtection="1">
      <alignment horizontal="center" vertical="center"/>
    </xf>
    <xf numFmtId="3" fontId="21" fillId="0" borderId="6" xfId="16" applyNumberFormat="1" applyFont="1" applyFill="1" applyBorder="1" applyAlignment="1" applyProtection="1">
      <alignment horizontal="center" vertical="center"/>
    </xf>
    <xf numFmtId="3" fontId="21" fillId="0" borderId="7" xfId="16" applyNumberFormat="1" applyFont="1" applyFill="1" applyBorder="1" applyAlignment="1" applyProtection="1">
      <alignment horizontal="center" vertical="center"/>
    </xf>
    <xf numFmtId="3" fontId="21" fillId="0" borderId="12" xfId="16" applyNumberFormat="1" applyFont="1" applyFill="1" applyBorder="1" applyAlignment="1" applyProtection="1">
      <alignment horizontal="center" vertical="center"/>
    </xf>
    <xf numFmtId="3" fontId="21" fillId="0" borderId="1" xfId="16" applyNumberFormat="1" applyFont="1" applyFill="1" applyBorder="1" applyAlignment="1" applyProtection="1">
      <alignment horizontal="center" vertical="center" wrapText="1"/>
    </xf>
    <xf numFmtId="3" fontId="21" fillId="0" borderId="1" xfId="16" applyNumberFormat="1" applyFont="1" applyFill="1" applyBorder="1" applyAlignment="1" applyProtection="1">
      <alignment horizontal="left" vertical="center"/>
    </xf>
    <xf numFmtId="176" fontId="25" fillId="0" borderId="1" xfId="1" applyNumberFormat="1" applyFont="1" applyFill="1" applyBorder="1" applyAlignment="1" applyProtection="1">
      <alignment horizontal="center" vertical="center"/>
    </xf>
    <xf numFmtId="176" fontId="25" fillId="0" borderId="1" xfId="1" applyNumberFormat="1" applyFont="1" applyFill="1" applyBorder="1" applyAlignment="1" applyProtection="1">
      <alignment horizontal="right" vertical="center"/>
    </xf>
    <xf numFmtId="3" fontId="21" fillId="0" borderId="1" xfId="16" applyNumberFormat="1" applyFont="1" applyFill="1" applyBorder="1" applyAlignment="1" applyProtection="1">
      <alignment horizontal="center" vertical="center"/>
    </xf>
    <xf numFmtId="3" fontId="21" fillId="0" borderId="4" xfId="16" applyNumberFormat="1" applyFont="1" applyFill="1" applyBorder="1" applyAlignment="1" applyProtection="1">
      <alignment horizontal="left" vertical="center"/>
    </xf>
    <xf numFmtId="3" fontId="21" fillId="0" borderId="4" xfId="16" applyNumberFormat="1" applyFont="1" applyFill="1" applyBorder="1" applyAlignment="1" applyProtection="1">
      <alignment horizontal="center" vertical="center"/>
    </xf>
    <xf numFmtId="176" fontId="25" fillId="0" borderId="1" xfId="1" applyNumberFormat="1" applyFont="1" applyFill="1" applyBorder="1" applyAlignment="1" applyProtection="1">
      <alignment horizontal="left" vertical="center"/>
    </xf>
    <xf numFmtId="3" fontId="21" fillId="0" borderId="8" xfId="16" applyNumberFormat="1" applyFont="1" applyFill="1" applyBorder="1" applyAlignment="1" applyProtection="1">
      <alignment horizontal="center" vertical="center"/>
    </xf>
    <xf numFmtId="3" fontId="0" fillId="4" borderId="7" xfId="16" applyNumberFormat="1" applyFont="1" applyFill="1" applyBorder="1" applyAlignment="1" applyProtection="1">
      <alignment horizontal="center" vertical="center"/>
    </xf>
    <xf numFmtId="3" fontId="0" fillId="4" borderId="1" xfId="16" applyNumberFormat="1" applyFont="1" applyFill="1" applyBorder="1" applyAlignment="1" applyProtection="1">
      <alignment horizontal="center" vertical="center"/>
    </xf>
    <xf numFmtId="3" fontId="0" fillId="4" borderId="7" xfId="16" applyNumberFormat="1" applyFont="1" applyFill="1" applyBorder="1" applyAlignment="1" applyProtection="1">
      <alignment horizontal="center" vertical="center" wrapText="1"/>
    </xf>
    <xf numFmtId="3" fontId="0" fillId="4" borderId="1" xfId="16" applyNumberFormat="1" applyFont="1" applyFill="1" applyBorder="1" applyAlignment="1" applyProtection="1">
      <alignment horizontal="center" vertical="center" wrapText="1"/>
    </xf>
    <xf numFmtId="3" fontId="0" fillId="5" borderId="7" xfId="16" applyNumberFormat="1" applyFont="1" applyFill="1" applyBorder="1" applyAlignment="1" applyProtection="1">
      <alignment horizontal="right" vertical="center"/>
    </xf>
    <xf numFmtId="3" fontId="0" fillId="5" borderId="1" xfId="16" applyNumberFormat="1" applyFont="1" applyFill="1" applyBorder="1" applyAlignment="1" applyProtection="1">
      <alignment horizontal="right" vertical="center"/>
    </xf>
    <xf numFmtId="179" fontId="0" fillId="0" borderId="0" xfId="5" applyNumberFormat="1" applyFont="1" applyFill="1" applyAlignment="1" applyProtection="1">
      <alignment horizontal="right" vertical="center"/>
    </xf>
    <xf numFmtId="3" fontId="0" fillId="0" borderId="7" xfId="16" applyNumberFormat="1" applyFont="1" applyFill="1" applyBorder="1" applyAlignment="1" applyProtection="1">
      <alignment horizontal="right" vertical="center"/>
    </xf>
    <xf numFmtId="3" fontId="0" fillId="0" borderId="1" xfId="16" applyNumberFormat="1" applyFont="1" applyFill="1" applyBorder="1" applyAlignment="1" applyProtection="1">
      <alignment horizontal="right" vertical="center"/>
    </xf>
    <xf numFmtId="0" fontId="0" fillId="3" borderId="0" xfId="52" applyFill="1" applyAlignment="1"/>
    <xf numFmtId="0" fontId="19" fillId="0" borderId="0" xfId="52" applyNumberFormat="1" applyFont="1" applyFill="1" applyAlignment="1" applyProtection="1">
      <alignment horizontal="center" vertical="center"/>
    </xf>
    <xf numFmtId="0" fontId="20" fillId="0" borderId="0" xfId="52" applyNumberFormat="1" applyFont="1" applyFill="1" applyAlignment="1" applyProtection="1">
      <alignment horizontal="right" vertical="center"/>
    </xf>
    <xf numFmtId="0" fontId="20" fillId="0" borderId="2" xfId="52" applyNumberFormat="1" applyFont="1" applyFill="1" applyBorder="1" applyAlignment="1" applyProtection="1">
      <alignment horizontal="right" vertical="center"/>
    </xf>
    <xf numFmtId="0" fontId="20" fillId="0" borderId="1" xfId="52" applyNumberFormat="1" applyFont="1" applyFill="1" applyBorder="1" applyAlignment="1" applyProtection="1">
      <alignment horizontal="center" vertical="center"/>
    </xf>
    <xf numFmtId="0" fontId="20" fillId="0" borderId="1" xfId="52" applyNumberFormat="1" applyFont="1" applyFill="1" applyBorder="1" applyAlignment="1" applyProtection="1">
      <alignment horizontal="center" vertical="center" wrapText="1"/>
    </xf>
    <xf numFmtId="0" fontId="20" fillId="0" borderId="1" xfId="52" applyNumberFormat="1" applyFont="1" applyFill="1" applyBorder="1" applyAlignment="1" applyProtection="1">
      <alignment vertical="center" wrapText="1"/>
    </xf>
    <xf numFmtId="180" fontId="22" fillId="0" borderId="1" xfId="52" applyNumberFormat="1" applyFont="1" applyFill="1" applyBorder="1" applyAlignment="1" applyProtection="1">
      <alignment horizontal="right" vertical="center"/>
    </xf>
    <xf numFmtId="180" fontId="22" fillId="0" borderId="1" xfId="52" applyNumberFormat="1" applyFont="1" applyFill="1" applyBorder="1" applyAlignment="1" applyProtection="1"/>
    <xf numFmtId="0" fontId="28" fillId="0" borderId="1" xfId="52" applyNumberFormat="1" applyFont="1" applyFill="1" applyBorder="1" applyAlignment="1" applyProtection="1">
      <alignment horizontal="center" vertical="center" shrinkToFit="1"/>
    </xf>
    <xf numFmtId="0" fontId="0" fillId="0" borderId="0" xfId="52" applyFill="1" applyAlignment="1"/>
    <xf numFmtId="3" fontId="28" fillId="0" borderId="1" xfId="52" applyNumberFormat="1" applyFont="1" applyFill="1" applyBorder="1" applyAlignment="1" applyProtection="1">
      <alignment horizontal="center" vertical="center" shrinkToFit="1"/>
    </xf>
    <xf numFmtId="0" fontId="0" fillId="0" borderId="0" xfId="52" applyFill="1" applyAlignment="1">
      <alignment wrapText="1"/>
    </xf>
    <xf numFmtId="0" fontId="28" fillId="3" borderId="1" xfId="52" applyNumberFormat="1" applyFont="1" applyFill="1" applyBorder="1" applyAlignment="1" applyProtection="1">
      <alignment horizontal="center" vertical="center" wrapText="1"/>
    </xf>
    <xf numFmtId="0" fontId="28" fillId="3" borderId="1" xfId="0" applyNumberFormat="1" applyFont="1" applyFill="1" applyBorder="1" applyAlignment="1" applyProtection="1">
      <alignment horizontal="center" vertical="center" wrapText="1"/>
    </xf>
    <xf numFmtId="3" fontId="20" fillId="3" borderId="1" xfId="0" applyNumberFormat="1" applyFont="1" applyFill="1" applyBorder="1" applyAlignment="1" applyProtection="1">
      <alignment horizontal="right" vertical="center" wrapText="1"/>
    </xf>
    <xf numFmtId="0" fontId="28" fillId="3" borderId="1" xfId="0" applyNumberFormat="1" applyFont="1" applyFill="1" applyBorder="1" applyAlignment="1" applyProtection="1">
      <alignment vertical="center"/>
    </xf>
    <xf numFmtId="3" fontId="20" fillId="3" borderId="1" xfId="0" applyNumberFormat="1" applyFont="1" applyFill="1" applyBorder="1" applyAlignment="1" applyProtection="1">
      <alignment horizontal="right" vertical="center"/>
    </xf>
    <xf numFmtId="0" fontId="20" fillId="3" borderId="1" xfId="0" applyNumberFormat="1" applyFont="1" applyFill="1" applyBorder="1" applyAlignment="1" applyProtection="1">
      <alignment vertical="center"/>
    </xf>
    <xf numFmtId="3" fontId="20" fillId="6" borderId="1" xfId="0" applyNumberFormat="1" applyFont="1" applyFill="1" applyBorder="1" applyAlignment="1" applyProtection="1">
      <alignment horizontal="right" vertical="center"/>
    </xf>
    <xf numFmtId="0" fontId="0" fillId="3" borderId="1" xfId="0" applyNumberFormat="1" applyFont="1" applyFill="1" applyBorder="1" applyAlignment="1" applyProtection="1"/>
    <xf numFmtId="0" fontId="20" fillId="3" borderId="1" xfId="0" applyNumberFormat="1" applyFont="1" applyFill="1" applyBorder="1" applyAlignment="1" applyProtection="1">
      <alignment horizontal="left" vertical="center"/>
    </xf>
    <xf numFmtId="0" fontId="20" fillId="3" borderId="1" xfId="0" applyNumberFormat="1" applyFont="1" applyFill="1" applyBorder="1" applyAlignment="1" applyProtection="1">
      <alignment vertical="center" wrapText="1"/>
    </xf>
    <xf numFmtId="0" fontId="28" fillId="3" borderId="1" xfId="0" applyNumberFormat="1" applyFont="1" applyFill="1" applyBorder="1" applyAlignment="1" applyProtection="1">
      <alignment horizontal="center" vertical="center"/>
    </xf>
    <xf numFmtId="0" fontId="28" fillId="3" borderId="1" xfId="0" applyNumberFormat="1" applyFont="1" applyFill="1" applyBorder="1" applyAlignment="1" applyProtection="1">
      <alignment horizontal="left" vertical="center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vertical="center"/>
    </xf>
    <xf numFmtId="0" fontId="20" fillId="0" borderId="1" xfId="0" applyNumberFormat="1" applyFont="1" applyFill="1" applyBorder="1" applyAlignment="1" applyProtection="1">
      <alignment vertical="center"/>
    </xf>
    <xf numFmtId="0" fontId="20" fillId="0" borderId="1" xfId="0" applyNumberFormat="1" applyFont="1" applyFill="1" applyBorder="1" applyAlignment="1" applyProtection="1">
      <alignment horizontal="left" vertical="center"/>
    </xf>
    <xf numFmtId="0" fontId="20" fillId="0" borderId="1" xfId="0" applyNumberFormat="1" applyFont="1" applyFill="1" applyBorder="1" applyAlignment="1" applyProtection="1">
      <alignment vertical="center" wrapText="1"/>
    </xf>
    <xf numFmtId="3" fontId="20" fillId="6" borderId="1" xfId="0" applyNumberFormat="1" applyFont="1" applyFill="1" applyBorder="1" applyAlignment="1" applyProtection="1">
      <alignment horizontal="right" vertical="center" wrapText="1"/>
    </xf>
    <xf numFmtId="0" fontId="28" fillId="0" borderId="1" xfId="0" applyNumberFormat="1" applyFont="1" applyFill="1" applyBorder="1" applyAlignment="1" applyProtection="1">
      <alignment horizontal="left" vertical="center"/>
    </xf>
    <xf numFmtId="3" fontId="20" fillId="0" borderId="1" xfId="0" applyNumberFormat="1" applyFont="1" applyFill="1" applyBorder="1" applyAlignment="1" applyProtection="1">
      <alignment horizontal="right" vertical="center" wrapText="1"/>
    </xf>
    <xf numFmtId="3" fontId="20" fillId="0" borderId="1" xfId="0" applyNumberFormat="1" applyFont="1" applyFill="1" applyBorder="1" applyAlignment="1" applyProtection="1">
      <alignment horizontal="right" vertical="center"/>
    </xf>
    <xf numFmtId="0" fontId="0" fillId="0" borderId="1" xfId="0" applyNumberFormat="1" applyFont="1" applyFill="1" applyBorder="1" applyAlignment="1" applyProtection="1"/>
    <xf numFmtId="0" fontId="20" fillId="0" borderId="4" xfId="52" applyNumberFormat="1" applyFont="1" applyFill="1" applyBorder="1" applyAlignment="1" applyProtection="1">
      <alignment horizontal="center" vertical="center"/>
    </xf>
    <xf numFmtId="0" fontId="20" fillId="0" borderId="11" xfId="52" applyNumberFormat="1" applyFont="1" applyFill="1" applyBorder="1" applyAlignment="1" applyProtection="1">
      <alignment horizontal="center" vertical="center"/>
    </xf>
    <xf numFmtId="0" fontId="20" fillId="0" borderId="3" xfId="52" applyNumberFormat="1" applyFont="1" applyFill="1" applyBorder="1" applyAlignment="1" applyProtection="1">
      <alignment horizontal="center" vertical="center"/>
    </xf>
    <xf numFmtId="0" fontId="20" fillId="0" borderId="10" xfId="52" applyNumberFormat="1" applyFont="1" applyFill="1" applyBorder="1" applyAlignment="1" applyProtection="1">
      <alignment horizontal="center" vertical="center"/>
    </xf>
    <xf numFmtId="0" fontId="20" fillId="0" borderId="5" xfId="52" applyNumberFormat="1" applyFont="1" applyFill="1" applyBorder="1" applyAlignment="1" applyProtection="1">
      <alignment horizontal="center" vertical="center" wrapText="1"/>
    </xf>
    <xf numFmtId="0" fontId="20" fillId="0" borderId="6" xfId="52" applyNumberFormat="1" applyFont="1" applyFill="1" applyBorder="1" applyAlignment="1" applyProtection="1">
      <alignment horizontal="center" vertical="center" wrapText="1"/>
    </xf>
    <xf numFmtId="0" fontId="20" fillId="0" borderId="7" xfId="52" applyNumberFormat="1" applyFont="1" applyFill="1" applyBorder="1" applyAlignment="1" applyProtection="1">
      <alignment horizontal="center" vertical="center" wrapText="1"/>
    </xf>
    <xf numFmtId="0" fontId="20" fillId="0" borderId="8" xfId="52" applyNumberFormat="1" applyFont="1" applyFill="1" applyBorder="1" applyAlignment="1" applyProtection="1">
      <alignment horizontal="center" vertical="center"/>
    </xf>
    <xf numFmtId="0" fontId="20" fillId="0" borderId="1" xfId="52" applyNumberFormat="1" applyFont="1" applyFill="1" applyBorder="1" applyAlignment="1" applyProtection="1">
      <alignment horizontal="left" vertical="center"/>
    </xf>
    <xf numFmtId="0" fontId="20" fillId="0" borderId="1" xfId="52" applyNumberFormat="1" applyFont="1" applyFill="1" applyBorder="1" applyAlignment="1" applyProtection="1">
      <alignment horizontal="left" vertical="center" wrapText="1" indent="1"/>
    </xf>
    <xf numFmtId="0" fontId="20" fillId="0" borderId="1" xfId="52" applyNumberFormat="1" applyFont="1" applyFill="1" applyBorder="1" applyAlignment="1" applyProtection="1">
      <alignment vertical="center"/>
    </xf>
    <xf numFmtId="0" fontId="28" fillId="0" borderId="1" xfId="52" applyNumberFormat="1" applyFont="1" applyFill="1" applyBorder="1" applyAlignment="1" applyProtection="1">
      <alignment horizontal="center" vertical="center"/>
    </xf>
    <xf numFmtId="3" fontId="22" fillId="7" borderId="1" xfId="0" applyNumberFormat="1" applyFont="1" applyFill="1" applyBorder="1" applyAlignment="1" applyProtection="1">
      <alignment horizontal="right" vertical="center"/>
    </xf>
    <xf numFmtId="0" fontId="0" fillId="0" borderId="0" xfId="52" applyAlignment="1">
      <alignment wrapText="1"/>
    </xf>
    <xf numFmtId="0" fontId="20" fillId="0" borderId="0" xfId="52" applyNumberFormat="1" applyFont="1" applyFill="1" applyAlignment="1" applyProtection="1">
      <alignment vertical="center"/>
    </xf>
    <xf numFmtId="0" fontId="20" fillId="0" borderId="2" xfId="52" applyNumberFormat="1" applyFont="1" applyFill="1" applyBorder="1" applyAlignment="1" applyProtection="1">
      <alignment vertical="center"/>
    </xf>
    <xf numFmtId="0" fontId="20" fillId="0" borderId="5" xfId="52" applyNumberFormat="1" applyFont="1" applyFill="1" applyBorder="1" applyAlignment="1" applyProtection="1">
      <alignment horizontal="center" vertical="center"/>
    </xf>
    <xf numFmtId="0" fontId="20" fillId="0" borderId="6" xfId="52" applyNumberFormat="1" applyFont="1" applyFill="1" applyBorder="1" applyAlignment="1" applyProtection="1">
      <alignment horizontal="center" vertical="center"/>
    </xf>
    <xf numFmtId="0" fontId="20" fillId="0" borderId="7" xfId="52" applyNumberFormat="1" applyFont="1" applyFill="1" applyBorder="1" applyAlignment="1" applyProtection="1">
      <alignment horizontal="center" vertical="center"/>
    </xf>
    <xf numFmtId="176" fontId="22" fillId="0" borderId="1" xfId="1" applyNumberFormat="1" applyFont="1" applyFill="1" applyBorder="1" applyAlignment="1" applyProtection="1">
      <alignment vertical="center"/>
    </xf>
    <xf numFmtId="176" fontId="22" fillId="3" borderId="1" xfId="1" applyNumberFormat="1" applyFont="1" applyFill="1" applyBorder="1" applyAlignment="1" applyProtection="1">
      <alignment horizontal="right" vertical="center"/>
    </xf>
    <xf numFmtId="176" fontId="22" fillId="0" borderId="1" xfId="52" applyNumberFormat="1" applyFont="1" applyFill="1" applyBorder="1" applyAlignment="1" applyProtection="1">
      <alignment horizontal="left" vertical="center"/>
    </xf>
    <xf numFmtId="0" fontId="22" fillId="0" borderId="1" xfId="52" applyNumberFormat="1" applyFont="1" applyFill="1" applyBorder="1" applyAlignment="1" applyProtection="1">
      <alignment vertical="center"/>
    </xf>
    <xf numFmtId="0" fontId="22" fillId="0" borderId="1" xfId="52" applyNumberFormat="1" applyFont="1" applyFill="1" applyBorder="1" applyAlignment="1" applyProtection="1">
      <alignment horizontal="center" vertical="center"/>
    </xf>
    <xf numFmtId="176" fontId="22" fillId="3" borderId="1" xfId="1" applyNumberFormat="1" applyFont="1" applyFill="1" applyBorder="1" applyAlignment="1" applyProtection="1">
      <alignment vertical="center"/>
    </xf>
    <xf numFmtId="176" fontId="22" fillId="0" borderId="1" xfId="1" applyNumberFormat="1" applyFont="1" applyFill="1" applyBorder="1" applyAlignment="1" applyProtection="1">
      <alignment horizontal="right" vertical="center" wrapText="1"/>
    </xf>
    <xf numFmtId="176" fontId="22" fillId="0" borderId="1" xfId="1" applyNumberFormat="1" applyFont="1" applyFill="1" applyBorder="1" applyAlignment="1" applyProtection="1">
      <alignment horizontal="center" vertical="center"/>
    </xf>
    <xf numFmtId="3" fontId="20" fillId="4" borderId="7" xfId="52" applyNumberFormat="1" applyFont="1" applyFill="1" applyBorder="1" applyAlignment="1" applyProtection="1">
      <alignment horizontal="right" vertical="center"/>
    </xf>
    <xf numFmtId="3" fontId="20" fillId="4" borderId="1" xfId="52" applyNumberFormat="1" applyFont="1" applyFill="1" applyBorder="1" applyAlignment="1" applyProtection="1">
      <alignment horizontal="right" vertical="center"/>
    </xf>
    <xf numFmtId="3" fontId="20" fillId="4" borderId="7" xfId="52" applyNumberFormat="1" applyFont="1" applyFill="1" applyBorder="1" applyAlignment="1" applyProtection="1">
      <alignment horizontal="right" vertical="center" wrapText="1"/>
    </xf>
    <xf numFmtId="3" fontId="20" fillId="4" borderId="1" xfId="52" applyNumberFormat="1" applyFont="1" applyFill="1" applyBorder="1" applyAlignment="1" applyProtection="1">
      <alignment horizontal="right" vertical="center" wrapText="1"/>
    </xf>
    <xf numFmtId="3" fontId="20" fillId="5" borderId="1" xfId="52" applyNumberFormat="1" applyFont="1" applyFill="1" applyBorder="1" applyAlignment="1" applyProtection="1">
      <alignment horizontal="right" vertical="center"/>
    </xf>
    <xf numFmtId="10" fontId="0" fillId="0" borderId="0" xfId="5" applyNumberFormat="1" applyAlignment="1"/>
    <xf numFmtId="0" fontId="20" fillId="0" borderId="7" xfId="52" applyNumberFormat="1" applyFont="1" applyFill="1" applyBorder="1" applyAlignment="1" applyProtection="1">
      <alignment vertical="center"/>
    </xf>
    <xf numFmtId="3" fontId="20" fillId="0" borderId="4" xfId="52" applyNumberFormat="1" applyFont="1" applyFill="1" applyBorder="1" applyAlignment="1" applyProtection="1">
      <alignment horizontal="center" vertical="center"/>
    </xf>
    <xf numFmtId="3" fontId="20" fillId="0" borderId="4" xfId="52" applyNumberFormat="1" applyFont="1" applyFill="1" applyBorder="1" applyAlignment="1" applyProtection="1">
      <alignment horizontal="center" vertical="center" wrapText="1"/>
    </xf>
    <xf numFmtId="3" fontId="20" fillId="0" borderId="5" xfId="52" applyNumberFormat="1" applyFont="1" applyFill="1" applyBorder="1" applyAlignment="1" applyProtection="1">
      <alignment horizontal="center" vertical="center"/>
    </xf>
    <xf numFmtId="3" fontId="20" fillId="0" borderId="6" xfId="52" applyNumberFormat="1" applyFont="1" applyFill="1" applyBorder="1" applyAlignment="1" applyProtection="1">
      <alignment horizontal="center" vertical="center"/>
    </xf>
    <xf numFmtId="3" fontId="20" fillId="0" borderId="8" xfId="52" applyNumberFormat="1" applyFont="1" applyFill="1" applyBorder="1" applyAlignment="1" applyProtection="1">
      <alignment horizontal="center" vertical="center"/>
    </xf>
    <xf numFmtId="3" fontId="20" fillId="0" borderId="8" xfId="52" applyNumberFormat="1" applyFont="1" applyFill="1" applyBorder="1" applyAlignment="1" applyProtection="1">
      <alignment horizontal="center" vertical="center" wrapText="1"/>
    </xf>
    <xf numFmtId="3" fontId="20" fillId="0" borderId="1" xfId="52" applyNumberFormat="1" applyFont="1" applyFill="1" applyBorder="1" applyAlignment="1" applyProtection="1">
      <alignment horizontal="center" vertical="center"/>
    </xf>
    <xf numFmtId="3" fontId="20" fillId="0" borderId="1" xfId="52" applyNumberFormat="1" applyFont="1" applyFill="1" applyBorder="1" applyAlignment="1" applyProtection="1">
      <alignment horizontal="center" vertical="center" wrapText="1"/>
    </xf>
    <xf numFmtId="180" fontId="22" fillId="0" borderId="1" xfId="52" applyNumberFormat="1" applyFont="1" applyFill="1" applyBorder="1" applyAlignment="1" applyProtection="1">
      <alignment vertical="center"/>
    </xf>
    <xf numFmtId="3" fontId="20" fillId="0" borderId="1" xfId="52" applyNumberFormat="1" applyFont="1" applyFill="1" applyBorder="1" applyAlignment="1" applyProtection="1">
      <alignment horizontal="left" vertical="center" wrapText="1"/>
    </xf>
    <xf numFmtId="3" fontId="20" fillId="0" borderId="7" xfId="52" applyNumberFormat="1" applyFont="1" applyFill="1" applyBorder="1" applyAlignment="1" applyProtection="1">
      <alignment horizontal="center" vertical="center"/>
    </xf>
    <xf numFmtId="180" fontId="20" fillId="0" borderId="1" xfId="52" applyNumberFormat="1" applyFont="1" applyFill="1" applyBorder="1" applyAlignment="1" applyProtection="1">
      <alignment horizontal="right" vertical="center"/>
    </xf>
    <xf numFmtId="0" fontId="0" fillId="0" borderId="0" xfId="53" applyAlignment="1"/>
    <xf numFmtId="0" fontId="19" fillId="0" borderId="0" xfId="53" applyNumberFormat="1" applyFont="1" applyFill="1" applyAlignment="1" applyProtection="1">
      <alignment horizontal="center" vertical="center"/>
    </xf>
    <xf numFmtId="0" fontId="20" fillId="0" borderId="0" xfId="53" applyNumberFormat="1" applyFont="1" applyFill="1" applyAlignment="1" applyProtection="1">
      <alignment horizontal="right" vertical="center"/>
    </xf>
    <xf numFmtId="0" fontId="20" fillId="0" borderId="1" xfId="53" applyNumberFormat="1" applyFont="1" applyFill="1" applyBorder="1" applyAlignment="1" applyProtection="1">
      <alignment horizontal="center" vertical="center"/>
    </xf>
    <xf numFmtId="0" fontId="20" fillId="0" borderId="1" xfId="53" applyNumberFormat="1" applyFont="1" applyFill="1" applyBorder="1" applyAlignment="1" applyProtection="1">
      <alignment horizontal="left" vertical="center"/>
    </xf>
    <xf numFmtId="3" fontId="20" fillId="0" borderId="1" xfId="53" applyNumberFormat="1" applyFont="1" applyFill="1" applyBorder="1" applyAlignment="1" applyProtection="1">
      <alignment horizontal="left" vertical="center"/>
    </xf>
    <xf numFmtId="0" fontId="0" fillId="0" borderId="1" xfId="53" applyBorder="1" applyAlignment="1"/>
    <xf numFmtId="0" fontId="28" fillId="0" borderId="1" xfId="53" applyNumberFormat="1" applyFont="1" applyFill="1" applyBorder="1" applyAlignment="1" applyProtection="1">
      <alignment horizontal="center" vertical="center"/>
    </xf>
    <xf numFmtId="176" fontId="0" fillId="0" borderId="0" xfId="53" applyNumberFormat="1" applyAlignment="1"/>
    <xf numFmtId="180" fontId="0" fillId="0" borderId="0" xfId="53" applyNumberFormat="1" applyAlignment="1"/>
    <xf numFmtId="180" fontId="21" fillId="0" borderId="0" xfId="53" applyNumberFormat="1" applyFont="1" applyAlignment="1"/>
    <xf numFmtId="0" fontId="20" fillId="3" borderId="1" xfId="52" applyNumberFormat="1" applyFont="1" applyFill="1" applyBorder="1" applyAlignment="1" applyProtection="1">
      <alignment horizontal="center" vertical="center"/>
    </xf>
    <xf numFmtId="10" fontId="22" fillId="0" borderId="1" xfId="5" applyNumberFormat="1" applyFont="1" applyFill="1" applyBorder="1" applyAlignment="1" applyProtection="1">
      <alignment horizontal="right" vertical="center"/>
    </xf>
    <xf numFmtId="179" fontId="22" fillId="0" borderId="1" xfId="5" applyNumberFormat="1" applyFont="1" applyFill="1" applyBorder="1" applyAlignment="1" applyProtection="1">
      <alignment horizontal="right" vertical="center"/>
    </xf>
    <xf numFmtId="0" fontId="20" fillId="0" borderId="3" xfId="52" applyFont="1" applyFill="1" applyBorder="1" applyAlignment="1">
      <alignment horizontal="left" vertical="top" wrapText="1"/>
    </xf>
    <xf numFmtId="0" fontId="0" fillId="0" borderId="0" xfId="52" applyBorder="1" applyAlignment="1">
      <alignment horizontal="center" vertical="center" wrapText="1"/>
    </xf>
    <xf numFmtId="0" fontId="20" fillId="0" borderId="1" xfId="52" applyFont="1" applyBorder="1" applyAlignment="1">
      <alignment vertical="center" wrapText="1"/>
    </xf>
    <xf numFmtId="180" fontId="20" fillId="0" borderId="1" xfId="52" applyNumberFormat="1" applyFont="1" applyFill="1" applyBorder="1" applyAlignment="1" applyProtection="1">
      <alignment horizontal="left" vertical="top" wrapText="1"/>
    </xf>
    <xf numFmtId="180" fontId="20" fillId="0" borderId="1" xfId="52" applyNumberFormat="1" applyFont="1" applyFill="1" applyBorder="1" applyAlignment="1" applyProtection="1">
      <alignment horizontal="left" vertical="top"/>
    </xf>
    <xf numFmtId="180" fontId="20" fillId="0" borderId="1" xfId="52" applyNumberFormat="1" applyFont="1" applyFill="1" applyBorder="1" applyAlignment="1" applyProtection="1">
      <alignment horizontal="left" vertical="center" wrapText="1"/>
    </xf>
    <xf numFmtId="0" fontId="20" fillId="0" borderId="0" xfId="52" applyFont="1" applyAlignment="1">
      <alignment wrapText="1"/>
    </xf>
    <xf numFmtId="176" fontId="22" fillId="0" borderId="1" xfId="52" applyNumberFormat="1" applyFont="1" applyFill="1" applyBorder="1" applyAlignment="1" applyProtection="1">
      <alignment horizontal="right" vertical="center"/>
    </xf>
    <xf numFmtId="10" fontId="22" fillId="0" borderId="1" xfId="1" applyNumberFormat="1" applyFont="1" applyFill="1" applyBorder="1" applyAlignment="1" applyProtection="1">
      <alignment horizontal="right" vertical="center"/>
    </xf>
    <xf numFmtId="0" fontId="22" fillId="0" borderId="5" xfId="52" applyNumberFormat="1" applyFont="1" applyFill="1" applyBorder="1" applyAlignment="1" applyProtection="1">
      <alignment horizontal="center" vertical="center"/>
    </xf>
    <xf numFmtId="0" fontId="22" fillId="0" borderId="6" xfId="52" applyNumberFormat="1" applyFont="1" applyFill="1" applyBorder="1" applyAlignment="1" applyProtection="1">
      <alignment horizontal="center" vertical="center"/>
    </xf>
    <xf numFmtId="0" fontId="22" fillId="0" borderId="7" xfId="52" applyNumberFormat="1" applyFont="1" applyFill="1" applyBorder="1" applyAlignment="1" applyProtection="1">
      <alignment horizontal="center" vertical="center"/>
    </xf>
    <xf numFmtId="0" fontId="0" fillId="0" borderId="0" xfId="52" applyAlignment="1">
      <alignment vertical="center"/>
    </xf>
    <xf numFmtId="180" fontId="22" fillId="0" borderId="1" xfId="52" applyNumberFormat="1" applyFont="1" applyFill="1" applyBorder="1" applyAlignment="1" applyProtection="1">
      <alignment horizontal="left" vertical="top" wrapText="1"/>
    </xf>
    <xf numFmtId="180" fontId="22" fillId="0" borderId="1" xfId="52" applyNumberFormat="1" applyFont="1" applyFill="1" applyBorder="1" applyAlignment="1" applyProtection="1">
      <alignment horizontal="left" vertical="center"/>
    </xf>
    <xf numFmtId="0" fontId="0" fillId="3" borderId="0" xfId="52" applyFill="1" applyAlignment="1">
      <alignment wrapText="1"/>
    </xf>
    <xf numFmtId="0" fontId="19" fillId="3" borderId="0" xfId="52" applyNumberFormat="1" applyFont="1" applyFill="1" applyAlignment="1" applyProtection="1">
      <alignment horizontal="center" vertical="center"/>
    </xf>
    <xf numFmtId="0" fontId="20" fillId="3" borderId="0" xfId="52" applyNumberFormat="1" applyFont="1" applyFill="1" applyBorder="1" applyAlignment="1" applyProtection="1">
      <alignment horizontal="right" vertical="center"/>
    </xf>
    <xf numFmtId="0" fontId="20" fillId="3" borderId="2" xfId="52" applyNumberFormat="1" applyFont="1" applyFill="1" applyBorder="1" applyAlignment="1" applyProtection="1">
      <alignment horizontal="right" vertical="center"/>
    </xf>
    <xf numFmtId="0" fontId="20" fillId="3" borderId="5" xfId="52" applyNumberFormat="1" applyFont="1" applyFill="1" applyBorder="1" applyAlignment="1" applyProtection="1">
      <alignment horizontal="center" vertical="center"/>
    </xf>
    <xf numFmtId="0" fontId="20" fillId="3" borderId="6" xfId="52" applyNumberFormat="1" applyFont="1" applyFill="1" applyBorder="1" applyAlignment="1" applyProtection="1">
      <alignment horizontal="center" vertical="center"/>
    </xf>
    <xf numFmtId="0" fontId="20" fillId="3" borderId="7" xfId="52" applyNumberFormat="1" applyFont="1" applyFill="1" applyBorder="1" applyAlignment="1" applyProtection="1">
      <alignment horizontal="center" vertical="center"/>
    </xf>
    <xf numFmtId="0" fontId="20" fillId="3" borderId="1" xfId="52" applyNumberFormat="1" applyFont="1" applyFill="1" applyBorder="1" applyAlignment="1" applyProtection="1">
      <alignment horizontal="center" vertical="center" wrapText="1"/>
    </xf>
    <xf numFmtId="0" fontId="20" fillId="3" borderId="1" xfId="52" applyNumberFormat="1" applyFont="1" applyFill="1" applyBorder="1" applyAlignment="1" applyProtection="1">
      <alignment vertical="center"/>
    </xf>
    <xf numFmtId="0" fontId="20" fillId="3" borderId="1" xfId="52" applyNumberFormat="1" applyFont="1" applyFill="1" applyBorder="1" applyAlignment="1" applyProtection="1">
      <alignment horizontal="left" vertical="center"/>
    </xf>
    <xf numFmtId="0" fontId="20" fillId="3" borderId="1" xfId="52" applyNumberFormat="1" applyFont="1" applyFill="1" applyBorder="1" applyAlignment="1" applyProtection="1">
      <alignment vertical="center" wrapText="1"/>
    </xf>
    <xf numFmtId="179" fontId="0" fillId="3" borderId="0" xfId="5" applyNumberFormat="1" applyFill="1" applyAlignment="1"/>
    <xf numFmtId="0" fontId="20" fillId="3" borderId="4" xfId="52" applyNumberFormat="1" applyFont="1" applyFill="1" applyBorder="1" applyAlignment="1" applyProtection="1">
      <alignment horizontal="center" vertical="center"/>
    </xf>
    <xf numFmtId="0" fontId="20" fillId="3" borderId="8" xfId="52" applyNumberFormat="1" applyFont="1" applyFill="1" applyBorder="1" applyAlignment="1" applyProtection="1">
      <alignment horizontal="center" vertical="center"/>
    </xf>
    <xf numFmtId="3" fontId="28" fillId="3" borderId="1" xfId="52" applyNumberFormat="1" applyFont="1" applyFill="1" applyBorder="1" applyAlignment="1" applyProtection="1">
      <alignment horizontal="center" vertical="center"/>
    </xf>
    <xf numFmtId="0" fontId="30" fillId="3" borderId="0" xfId="52" applyNumberFormat="1" applyFont="1" applyFill="1" applyAlignment="1" applyProtection="1">
      <alignment vertical="center"/>
    </xf>
    <xf numFmtId="181" fontId="0" fillId="3" borderId="0" xfId="1" applyNumberFormat="1" applyFill="1" applyAlignment="1">
      <alignment horizontal="center"/>
    </xf>
    <xf numFmtId="0" fontId="31" fillId="0" borderId="0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Alignment="1" applyProtection="1">
      <alignment horizontal="centerContinuous" vertical="center"/>
    </xf>
    <xf numFmtId="0" fontId="33" fillId="0" borderId="1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1" fillId="0" borderId="4" xfId="0" applyNumberFormat="1" applyFont="1" applyFill="1" applyBorder="1" applyAlignment="1" applyProtection="1">
      <alignment horizontal="left" vertical="center" wrapText="1"/>
    </xf>
    <xf numFmtId="0" fontId="21" fillId="0" borderId="8" xfId="0" applyNumberFormat="1" applyFont="1" applyFill="1" applyBorder="1" applyAlignment="1" applyProtection="1">
      <alignment horizontal="center" vertical="center"/>
    </xf>
    <xf numFmtId="0" fontId="21" fillId="0" borderId="8" xfId="0" applyNumberFormat="1" applyFont="1" applyFill="1" applyBorder="1" applyAlignment="1" applyProtection="1">
      <alignment horizontal="left" vertical="center"/>
    </xf>
    <xf numFmtId="49" fontId="21" fillId="0" borderId="8" xfId="0" applyNumberFormat="1" applyFont="1" applyFill="1" applyBorder="1" applyAlignment="1" applyProtection="1">
      <alignment horizontal="center" vertical="center"/>
    </xf>
    <xf numFmtId="0" fontId="21" fillId="0" borderId="13" xfId="0" applyNumberFormat="1" applyFont="1" applyFill="1" applyBorder="1" applyAlignment="1" applyProtection="1">
      <alignment horizontal="left" vertical="center" wrapText="1"/>
    </xf>
    <xf numFmtId="0" fontId="21" fillId="0" borderId="1" xfId="0" applyNumberFormat="1" applyFont="1" applyFill="1" applyBorder="1" applyAlignment="1" applyProtection="1">
      <alignment horizontal="center" vertical="center"/>
    </xf>
    <xf numFmtId="0" fontId="21" fillId="0" borderId="1" xfId="0" applyNumberFormat="1" applyFont="1" applyFill="1" applyBorder="1" applyAlignment="1" applyProtection="1">
      <alignment horizontal="left" vertical="center"/>
    </xf>
    <xf numFmtId="49" fontId="21" fillId="0" borderId="1" xfId="0" applyNumberFormat="1" applyFont="1" applyFill="1" applyBorder="1" applyAlignment="1" applyProtection="1">
      <alignment horizontal="center" vertical="center"/>
    </xf>
    <xf numFmtId="0" fontId="21" fillId="0" borderId="8" xfId="0" applyNumberFormat="1" applyFont="1" applyFill="1" applyBorder="1" applyAlignment="1" applyProtection="1">
      <alignment horizontal="left" vertical="center" wrapText="1"/>
    </xf>
    <xf numFmtId="0" fontId="21" fillId="0" borderId="1" xfId="0" applyNumberFormat="1" applyFont="1" applyFill="1" applyBorder="1" applyAlignment="1" applyProtection="1">
      <alignment horizontal="left" vertical="center" wrapText="1"/>
    </xf>
    <xf numFmtId="0" fontId="34" fillId="0" borderId="0" xfId="0" applyFont="1" applyFill="1">
      <alignment vertical="center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 wrapText="1"/>
    </xf>
    <xf numFmtId="0" fontId="34" fillId="0" borderId="0" xfId="0" applyFont="1" applyFill="1" applyBorder="1">
      <alignment vertical="center"/>
    </xf>
    <xf numFmtId="0" fontId="34" fillId="0" borderId="0" xfId="0" applyNumberFormat="1" applyFont="1" applyFill="1" applyBorder="1" applyAlignment="1" applyProtection="1">
      <alignment vertical="center"/>
    </xf>
    <xf numFmtId="0" fontId="37" fillId="0" borderId="0" xfId="0" applyNumberFormat="1" applyFont="1" applyFill="1" applyBorder="1" applyAlignment="1" applyProtection="1">
      <alignment horizontal="center" vertical="center" wrapText="1"/>
    </xf>
    <xf numFmtId="0" fontId="37" fillId="0" borderId="0" xfId="0" applyNumberFormat="1" applyFont="1" applyFill="1" applyBorder="1" applyAlignment="1" applyProtection="1">
      <alignment horizontal="center" vertical="center"/>
    </xf>
    <xf numFmtId="0" fontId="38" fillId="0" borderId="0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left" vertical="center"/>
    </xf>
    <xf numFmtId="0" fontId="40" fillId="0" borderId="0" xfId="0" applyNumberFormat="1" applyFont="1" applyFill="1" applyBorder="1" applyAlignment="1" applyProtection="1">
      <alignment vertical="center"/>
    </xf>
    <xf numFmtId="0" fontId="40" fillId="0" borderId="0" xfId="0" applyNumberFormat="1" applyFont="1" applyFill="1" applyBorder="1" applyAlignment="1" applyProtection="1">
      <alignment horizontal="center" vertical="center"/>
    </xf>
    <xf numFmtId="0" fontId="41" fillId="0" borderId="0" xfId="0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Alignment="1" applyProtection="1">
      <alignment horizontal="center" vertical="center"/>
    </xf>
    <xf numFmtId="57" fontId="41" fillId="0" borderId="0" xfId="0" applyNumberFormat="1" applyFont="1" applyFill="1" applyBorder="1" applyAlignment="1" applyProtection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常规 6" xfId="16"/>
    <cellStyle name="警告文本" xfId="17"/>
    <cellStyle name="标题 4" xfId="18"/>
    <cellStyle name="60% - 强调文字颜色 2" xfId="19"/>
    <cellStyle name="解释性文本" xfId="20"/>
    <cellStyle name="标题 1" xfId="21"/>
    <cellStyle name="标题 2" xfId="22"/>
    <cellStyle name="标题 3" xfId="23"/>
    <cellStyle name="60% - 强调文字颜色 1" xfId="24"/>
    <cellStyle name="输出" xfId="25"/>
    <cellStyle name="60% - 强调文字颜色 4" xfId="26"/>
    <cellStyle name="计算" xfId="27"/>
    <cellStyle name="检查单元格" xfId="28"/>
    <cellStyle name="链接单元格" xfId="29"/>
    <cellStyle name="强调文字颜色 2" xfId="30"/>
    <cellStyle name="20% - 强调文字颜色 6" xfId="31"/>
    <cellStyle name="汇总" xfId="32"/>
    <cellStyle name="好" xfId="33"/>
    <cellStyle name="适中" xfId="34"/>
    <cellStyle name="强调文字颜色 1" xfId="35"/>
    <cellStyle name="20% - 强调文字颜色 5" xfId="36"/>
    <cellStyle name="20% - 强调文字颜色 1" xfId="37"/>
    <cellStyle name="40% - 强调文字颜色 1" xfId="38"/>
    <cellStyle name="20% - 强调文字颜色 2" xfId="39"/>
    <cellStyle name="40% - 强调文字颜色 2" xfId="40"/>
    <cellStyle name="常规 7 2" xfId="41"/>
    <cellStyle name="强调文字颜色 3" xfId="42"/>
    <cellStyle name="20% - 强调文字颜色 4" xfId="43"/>
    <cellStyle name="40% - 强调文字颜色 4" xfId="44"/>
    <cellStyle name="强调文字颜色 5" xfId="45"/>
    <cellStyle name="40% - 强调文字颜色 5" xfId="46"/>
    <cellStyle name="常规 2 2" xfId="47"/>
    <cellStyle name="60% - 强调文字颜色 5" xfId="48"/>
    <cellStyle name="强调文字颜色 6" xfId="49"/>
    <cellStyle name="40% - 强调文字颜色 6" xfId="50"/>
    <cellStyle name="60% - 强调文字颜色 6" xfId="51"/>
    <cellStyle name="常规 2" xfId="52"/>
    <cellStyle name="常规 3" xfId="53"/>
    <cellStyle name="常规 4" xfId="54"/>
    <cellStyle name="千位分隔 2" xfId="55"/>
    <cellStyle name="常规 5" xfId="56"/>
    <cellStyle name="千位分隔 5" xfId="57"/>
    <cellStyle name="常规 7" xfId="5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" Type="http://schemas.openxmlformats.org/officeDocument/2006/relationships/worksheet" Target="worksheets/sheet2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" Type="http://schemas.openxmlformats.org/officeDocument/2006/relationships/worksheet" Target="worksheets/sheet3.xml"/><Relationship Id="rId30" Type="http://schemas.openxmlformats.org/officeDocument/2006/relationships/theme" Target="theme/theme1.xml"/><Relationship Id="rId31" Type="http://schemas.openxmlformats.org/officeDocument/2006/relationships/styles" Target="styles.xml"/><Relationship Id="rId3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showGridLines="0" tabSelected="1" zoomScale="70" zoomScaleNormal="70" workbookViewId="0">
      <selection activeCell="A1" sqref="A1:B1"/>
    </sheetView>
  </sheetViews>
  <sheetFormatPr defaultColWidth="5.75" defaultRowHeight="15.75"/>
  <cols>
    <col min="1" max="2" width="24.625" style="243" customWidth="1"/>
    <col min="3" max="3" width="30.75" style="243" customWidth="1"/>
    <col min="4" max="7" width="21" style="243" customWidth="1"/>
    <col min="8" max="16384" width="5.75" style="243"/>
  </cols>
  <sheetData>
    <row r="1" ht="46.5" customHeight="1" spans="1:10">
      <c r="A1" s="244" t="s">
        <v>0</v>
      </c>
      <c r="B1" s="245"/>
      <c r="C1" s="246"/>
      <c r="D1" s="246"/>
      <c r="E1" s="246"/>
      <c r="F1" s="246"/>
      <c r="G1" s="246"/>
      <c r="H1" s="246"/>
      <c r="I1" s="246"/>
      <c r="J1" s="246"/>
    </row>
    <row r="2" ht="25.5" customHeight="1" spans="1:10">
      <c r="A2" s="245"/>
      <c r="B2" s="245"/>
      <c r="C2" s="246"/>
      <c r="D2" s="246"/>
      <c r="E2" s="246"/>
      <c r="F2" s="246"/>
      <c r="G2" s="246"/>
      <c r="H2" s="246"/>
      <c r="I2" s="246"/>
      <c r="J2" s="246"/>
    </row>
    <row r="3" ht="25.5" customHeight="1" spans="1:10">
      <c r="A3" s="245"/>
      <c r="B3" s="245"/>
      <c r="C3" s="246"/>
      <c r="D3" s="246"/>
      <c r="E3" s="246"/>
      <c r="F3" s="246"/>
      <c r="G3" s="246"/>
      <c r="H3" s="246"/>
      <c r="I3" s="246"/>
      <c r="J3" s="246"/>
    </row>
    <row r="4" ht="25.5" customHeight="1" spans="1:10">
      <c r="A4" s="247" t="s">
        <v>1</v>
      </c>
      <c r="B4" s="247"/>
      <c r="C4" s="247"/>
      <c r="D4" s="246"/>
      <c r="E4" s="246"/>
      <c r="F4" s="246"/>
      <c r="G4" s="246"/>
      <c r="H4" s="246"/>
      <c r="I4" s="246"/>
      <c r="J4" s="246"/>
    </row>
    <row r="5" ht="100.5" customHeight="1" spans="1:10">
      <c r="A5" s="248" t="s">
        <v>2</v>
      </c>
      <c r="B5" s="249"/>
      <c r="C5" s="249"/>
      <c r="D5" s="249"/>
      <c r="E5" s="249"/>
      <c r="F5" s="246"/>
      <c r="G5" s="246"/>
      <c r="H5" s="246"/>
      <c r="I5" s="246"/>
      <c r="J5" s="246"/>
    </row>
    <row r="6" ht="39.6" customHeight="1" spans="1:10">
      <c r="A6" s="250"/>
      <c r="B6" s="250"/>
      <c r="C6" s="251"/>
      <c r="D6" s="246"/>
      <c r="E6" s="246"/>
      <c r="F6" s="246"/>
      <c r="G6" s="246"/>
      <c r="H6" s="246"/>
      <c r="I6" s="246"/>
      <c r="J6" s="246"/>
    </row>
    <row r="7" ht="39.6" customHeight="1" spans="1:10">
      <c r="A7" s="250"/>
      <c r="B7" s="250"/>
      <c r="C7" s="251"/>
      <c r="D7" s="246"/>
      <c r="E7" s="246"/>
      <c r="F7" s="246"/>
      <c r="G7" s="246"/>
      <c r="H7" s="246"/>
      <c r="I7" s="246"/>
      <c r="J7" s="246"/>
    </row>
    <row r="8" ht="39.6" customHeight="1" spans="1:10">
      <c r="A8" s="250"/>
      <c r="B8" s="250"/>
      <c r="C8" s="251"/>
      <c r="D8" s="246"/>
      <c r="E8" s="246"/>
      <c r="F8" s="246"/>
      <c r="G8" s="246"/>
      <c r="H8" s="246"/>
      <c r="I8" s="246"/>
      <c r="J8" s="246"/>
    </row>
    <row r="9" ht="35.45" customHeight="1" spans="1:10">
      <c r="A9" s="252"/>
      <c r="B9" s="252"/>
      <c r="C9" s="252"/>
      <c r="D9" s="246"/>
      <c r="E9" s="246"/>
      <c r="F9" s="246"/>
      <c r="G9" s="246"/>
      <c r="H9" s="246"/>
      <c r="I9" s="246"/>
      <c r="J9" s="246"/>
    </row>
    <row r="10" customHeight="1" spans="1:10">
      <c r="A10" s="253"/>
      <c r="B10" s="253"/>
      <c r="C10" s="253"/>
      <c r="D10" s="246"/>
      <c r="E10" s="246"/>
      <c r="F10" s="246"/>
      <c r="G10" s="246"/>
      <c r="H10" s="246"/>
      <c r="I10" s="246"/>
      <c r="J10" s="246"/>
    </row>
    <row r="11" ht="35.45" customHeight="1" spans="1:10">
      <c r="A11" s="254" t="s">
        <v>3</v>
      </c>
      <c r="B11" s="255"/>
      <c r="C11" s="255"/>
      <c r="D11" s="255"/>
      <c r="E11" s="255"/>
      <c r="F11" s="246"/>
      <c r="G11" s="246"/>
      <c r="H11" s="246"/>
      <c r="I11" s="246"/>
      <c r="J11" s="246"/>
    </row>
    <row r="12" ht="35.45" customHeight="1" spans="1:10">
      <c r="A12" s="256">
        <v>45139</v>
      </c>
      <c r="B12" s="256"/>
      <c r="C12" s="256"/>
      <c r="D12" s="256"/>
      <c r="E12" s="256"/>
      <c r="F12" s="246"/>
      <c r="G12" s="246"/>
      <c r="H12" s="246"/>
      <c r="I12" s="246"/>
      <c r="J12" s="246"/>
    </row>
    <row r="13" spans="1:10">
      <c r="A13" s="246"/>
      <c r="B13" s="246"/>
      <c r="C13" s="246"/>
      <c r="D13" s="246"/>
      <c r="E13" s="246"/>
      <c r="F13" s="246"/>
      <c r="G13" s="246"/>
      <c r="H13" s="246"/>
      <c r="I13" s="246"/>
      <c r="J13" s="246"/>
    </row>
    <row r="14" spans="1:10">
      <c r="A14" s="246"/>
      <c r="B14" s="246"/>
      <c r="C14" s="246"/>
      <c r="D14" s="246"/>
      <c r="E14" s="246"/>
      <c r="F14" s="246"/>
      <c r="G14" s="246"/>
      <c r="H14" s="246"/>
      <c r="I14" s="246"/>
      <c r="J14" s="246"/>
    </row>
    <row r="15" spans="1:10">
      <c r="A15" s="246"/>
      <c r="B15" s="246"/>
      <c r="C15" s="246"/>
      <c r="D15" s="246"/>
      <c r="E15" s="246"/>
      <c r="F15" s="246"/>
      <c r="G15" s="246"/>
      <c r="H15" s="246"/>
      <c r="I15" s="246"/>
      <c r="J15" s="246"/>
    </row>
    <row r="16" spans="1:10">
      <c r="A16" s="246"/>
      <c r="B16" s="246"/>
      <c r="C16" s="246"/>
      <c r="D16" s="246"/>
      <c r="E16" s="246"/>
      <c r="F16" s="246"/>
      <c r="G16" s="246"/>
      <c r="H16" s="246"/>
      <c r="I16" s="246"/>
      <c r="J16" s="246"/>
    </row>
    <row r="17" spans="1:10">
      <c r="A17" s="246"/>
      <c r="B17" s="246"/>
      <c r="C17" s="246"/>
      <c r="D17" s="246"/>
      <c r="E17" s="246"/>
      <c r="F17" s="246"/>
      <c r="G17" s="246"/>
      <c r="H17" s="246"/>
      <c r="I17" s="246"/>
      <c r="J17" s="246"/>
    </row>
    <row r="18" spans="1:10">
      <c r="A18" s="246"/>
      <c r="B18" s="246"/>
      <c r="C18" s="246"/>
      <c r="D18" s="246"/>
      <c r="E18" s="246"/>
      <c r="F18" s="246"/>
      <c r="G18" s="246"/>
      <c r="H18" s="246"/>
      <c r="I18" s="246"/>
      <c r="J18" s="246"/>
    </row>
    <row r="19" spans="1:10">
      <c r="A19" s="246"/>
      <c r="B19" s="246"/>
      <c r="C19" s="246"/>
      <c r="D19" s="246"/>
      <c r="E19" s="246"/>
      <c r="F19" s="246"/>
      <c r="G19" s="246"/>
      <c r="H19" s="246"/>
      <c r="I19" s="246"/>
      <c r="J19" s="246"/>
    </row>
    <row r="20" spans="1:10">
      <c r="A20" s="246"/>
      <c r="B20" s="246"/>
      <c r="C20" s="246"/>
      <c r="D20" s="246"/>
      <c r="E20" s="246"/>
      <c r="F20" s="246"/>
      <c r="G20" s="246"/>
      <c r="H20" s="246"/>
      <c r="I20" s="246"/>
      <c r="J20" s="246"/>
    </row>
    <row r="21" spans="1:10">
      <c r="A21" s="246"/>
      <c r="B21" s="246"/>
      <c r="C21" s="246"/>
      <c r="D21" s="246"/>
      <c r="E21" s="246"/>
      <c r="F21" s="246"/>
      <c r="G21" s="246"/>
      <c r="H21" s="246"/>
      <c r="I21" s="246"/>
      <c r="J21" s="246"/>
    </row>
    <row r="22" spans="1:10">
      <c r="A22" s="246"/>
      <c r="B22" s="246"/>
      <c r="C22" s="246"/>
      <c r="D22" s="246"/>
      <c r="E22" s="246"/>
      <c r="F22" s="246"/>
      <c r="G22" s="246"/>
      <c r="H22" s="246"/>
      <c r="I22" s="246"/>
      <c r="J22" s="246"/>
    </row>
    <row r="23" spans="1:10">
      <c r="A23" s="246"/>
      <c r="B23" s="246"/>
      <c r="C23" s="246"/>
      <c r="D23" s="246"/>
      <c r="E23" s="246"/>
      <c r="F23" s="246"/>
      <c r="G23" s="246"/>
      <c r="H23" s="246"/>
      <c r="I23" s="246"/>
      <c r="J23" s="246"/>
    </row>
  </sheetData>
  <mergeCells count="4">
    <mergeCell ref="A1:B1"/>
    <mergeCell ref="A5:E5"/>
    <mergeCell ref="A11:E11"/>
    <mergeCell ref="A12:E12"/>
  </mergeCells>
  <printOptions horizontalCentered="1"/>
  <pageMargins left="0.66875" right="0.550694444444444" top="0.659722222222222" bottom="0.559722222222222" header="0.511805555555556" footer="0.511805555555556"/>
  <pageSetup paperSize="9" fitToHeight="10000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72"/>
  <sheetViews>
    <sheetView showGridLines="0" showZeros="0" workbookViewId="0">
      <selection activeCell="E25" sqref="E25"/>
    </sheetView>
  </sheetViews>
  <sheetFormatPr defaultColWidth="9.125" defaultRowHeight="14.25" outlineLevelCol="6"/>
  <cols>
    <col min="1" max="1" width="36.625" style="53" customWidth="1"/>
    <col min="2" max="2" width="13" style="53" customWidth="1"/>
    <col min="3" max="6" width="14.625" style="53" customWidth="1"/>
    <col min="7" max="7" width="13.375" style="53" customWidth="1"/>
    <col min="8" max="16384" width="9.125" style="53"/>
  </cols>
  <sheetData>
    <row r="1" ht="27" spans="1:7">
      <c r="A1" s="103" t="s">
        <v>32</v>
      </c>
      <c r="B1" s="103"/>
      <c r="C1" s="103"/>
      <c r="D1" s="103"/>
      <c r="E1" s="103"/>
      <c r="F1" s="103"/>
      <c r="G1" s="103"/>
    </row>
    <row r="2" spans="1:7">
      <c r="A2" s="104" t="s">
        <v>31</v>
      </c>
      <c r="B2" s="104"/>
      <c r="C2" s="104"/>
      <c r="D2" s="104"/>
      <c r="E2" s="104"/>
      <c r="F2" s="104"/>
      <c r="G2" s="104"/>
    </row>
    <row r="3" spans="1:7">
      <c r="A3" s="104" t="s">
        <v>155</v>
      </c>
      <c r="B3" s="104"/>
      <c r="C3" s="104"/>
      <c r="D3" s="104"/>
      <c r="E3" s="104"/>
      <c r="F3" s="104"/>
      <c r="G3" s="104"/>
    </row>
    <row r="4" spans="1:7">
      <c r="A4" s="106" t="s">
        <v>96</v>
      </c>
      <c r="B4" s="106" t="s">
        <v>101</v>
      </c>
      <c r="C4" s="106" t="s">
        <v>358</v>
      </c>
      <c r="D4" s="106"/>
      <c r="E4" s="106"/>
      <c r="F4" s="106"/>
      <c r="G4" s="106" t="s">
        <v>102</v>
      </c>
    </row>
    <row r="5" spans="1:7">
      <c r="A5" s="106"/>
      <c r="B5" s="106"/>
      <c r="C5" s="106" t="s">
        <v>359</v>
      </c>
      <c r="D5" s="106"/>
      <c r="E5" s="106"/>
      <c r="F5" s="107" t="s">
        <v>360</v>
      </c>
      <c r="G5" s="106"/>
    </row>
    <row r="6" spans="1:7">
      <c r="A6" s="106"/>
      <c r="B6" s="106"/>
      <c r="C6" s="106" t="s">
        <v>361</v>
      </c>
      <c r="D6" s="106" t="s">
        <v>362</v>
      </c>
      <c r="E6" s="106" t="s">
        <v>363</v>
      </c>
      <c r="F6" s="107"/>
      <c r="G6" s="106"/>
    </row>
    <row r="7" spans="1:7">
      <c r="A7" s="147" t="s">
        <v>105</v>
      </c>
      <c r="B7" s="10">
        <f>SUM(B8:B21)</f>
        <v>38000</v>
      </c>
      <c r="C7" s="182">
        <v>0</v>
      </c>
      <c r="D7" s="182">
        <v>0</v>
      </c>
      <c r="E7" s="182">
        <v>0</v>
      </c>
      <c r="F7" s="182">
        <v>0</v>
      </c>
      <c r="G7" s="10">
        <f>SUM(G8:G21)</f>
        <v>38000</v>
      </c>
    </row>
    <row r="8" spans="1:7">
      <c r="A8" s="147" t="s">
        <v>161</v>
      </c>
      <c r="B8" s="10">
        <v>8000</v>
      </c>
      <c r="C8" s="182"/>
      <c r="D8" s="182"/>
      <c r="E8" s="182"/>
      <c r="F8" s="182"/>
      <c r="G8" s="10">
        <f t="shared" ref="G8:G21" si="0">B8</f>
        <v>8000</v>
      </c>
    </row>
    <row r="9" spans="1:7">
      <c r="A9" s="147" t="s">
        <v>364</v>
      </c>
      <c r="B9" s="10">
        <v>2557</v>
      </c>
      <c r="C9" s="182"/>
      <c r="D9" s="182"/>
      <c r="E9" s="182"/>
      <c r="F9" s="182"/>
      <c r="G9" s="10">
        <f>B9</f>
        <v>2557</v>
      </c>
    </row>
    <row r="10" spans="1:7">
      <c r="A10" s="147" t="s">
        <v>365</v>
      </c>
      <c r="B10" s="10">
        <v>3948</v>
      </c>
      <c r="C10" s="182"/>
      <c r="D10" s="182"/>
      <c r="E10" s="182"/>
      <c r="F10" s="182"/>
      <c r="G10" s="10">
        <f>B10</f>
        <v>3948</v>
      </c>
    </row>
    <row r="11" spans="1:7">
      <c r="A11" s="147" t="s">
        <v>366</v>
      </c>
      <c r="B11" s="10"/>
      <c r="C11" s="182"/>
      <c r="D11" s="182"/>
      <c r="E11" s="182"/>
      <c r="F11" s="182"/>
      <c r="G11" s="10">
        <f>B11</f>
        <v>0</v>
      </c>
    </row>
    <row r="12" spans="1:7">
      <c r="A12" s="147" t="s">
        <v>162</v>
      </c>
      <c r="B12" s="10">
        <v>3396</v>
      </c>
      <c r="C12" s="182"/>
      <c r="D12" s="182"/>
      <c r="E12" s="182"/>
      <c r="F12" s="182"/>
      <c r="G12" s="10">
        <f>B12</f>
        <v>3396</v>
      </c>
    </row>
    <row r="13" spans="1:7">
      <c r="A13" s="147" t="s">
        <v>367</v>
      </c>
      <c r="B13" s="10">
        <v>1768</v>
      </c>
      <c r="C13" s="182"/>
      <c r="D13" s="182"/>
      <c r="E13" s="182"/>
      <c r="F13" s="182"/>
      <c r="G13" s="10">
        <f>B13</f>
        <v>1768</v>
      </c>
    </row>
    <row r="14" spans="1:7">
      <c r="A14" s="147" t="s">
        <v>368</v>
      </c>
      <c r="B14" s="10">
        <v>1589</v>
      </c>
      <c r="C14" s="182"/>
      <c r="D14" s="182"/>
      <c r="E14" s="182"/>
      <c r="F14" s="182"/>
      <c r="G14" s="10">
        <f>B14</f>
        <v>1589</v>
      </c>
    </row>
    <row r="15" spans="1:7">
      <c r="A15" s="147" t="s">
        <v>369</v>
      </c>
      <c r="B15" s="10">
        <v>4797</v>
      </c>
      <c r="C15" s="182"/>
      <c r="D15" s="182"/>
      <c r="E15" s="182"/>
      <c r="F15" s="182"/>
      <c r="G15" s="10">
        <f>B15</f>
        <v>4797</v>
      </c>
    </row>
    <row r="16" spans="1:7">
      <c r="A16" s="147" t="s">
        <v>370</v>
      </c>
      <c r="B16" s="10">
        <v>3581</v>
      </c>
      <c r="C16" s="182"/>
      <c r="D16" s="182"/>
      <c r="E16" s="182"/>
      <c r="F16" s="182"/>
      <c r="G16" s="10">
        <f>B16</f>
        <v>3581</v>
      </c>
    </row>
    <row r="17" spans="1:7">
      <c r="A17" s="147" t="s">
        <v>371</v>
      </c>
      <c r="B17" s="10">
        <v>2006</v>
      </c>
      <c r="C17" s="182"/>
      <c r="D17" s="182"/>
      <c r="E17" s="182"/>
      <c r="F17" s="182"/>
      <c r="G17" s="10">
        <f>B17</f>
        <v>2006</v>
      </c>
    </row>
    <row r="18" spans="1:7">
      <c r="A18" s="147" t="s">
        <v>372</v>
      </c>
      <c r="B18" s="10">
        <v>2278</v>
      </c>
      <c r="C18" s="182"/>
      <c r="D18" s="182"/>
      <c r="E18" s="182"/>
      <c r="F18" s="182"/>
      <c r="G18" s="10">
        <f>B18</f>
        <v>2278</v>
      </c>
    </row>
    <row r="19" spans="1:7">
      <c r="A19" s="147" t="s">
        <v>373</v>
      </c>
      <c r="B19" s="10">
        <v>4080</v>
      </c>
      <c r="C19" s="182"/>
      <c r="D19" s="182"/>
      <c r="E19" s="182"/>
      <c r="F19" s="182"/>
      <c r="G19" s="10">
        <f>B19</f>
        <v>4080</v>
      </c>
    </row>
    <row r="20" spans="1:7">
      <c r="A20" s="147" t="s">
        <v>374</v>
      </c>
      <c r="B20" s="10"/>
      <c r="C20" s="182"/>
      <c r="D20" s="182"/>
      <c r="E20" s="182"/>
      <c r="F20" s="182"/>
      <c r="G20" s="10">
        <f>B20</f>
        <v>0</v>
      </c>
    </row>
    <row r="21" spans="1:7">
      <c r="A21" s="147" t="s">
        <v>375</v>
      </c>
      <c r="B21" s="10"/>
      <c r="C21" s="182"/>
      <c r="D21" s="182"/>
      <c r="E21" s="182"/>
      <c r="F21" s="182"/>
      <c r="G21" s="10">
        <f>B21</f>
        <v>0</v>
      </c>
    </row>
    <row r="22" spans="1:7">
      <c r="A22" s="147" t="s">
        <v>135</v>
      </c>
      <c r="B22" s="10">
        <f>SUM(B23:B30)</f>
        <v>12000</v>
      </c>
      <c r="C22" s="182">
        <v>0</v>
      </c>
      <c r="D22" s="182">
        <v>0</v>
      </c>
      <c r="E22" s="182">
        <v>0</v>
      </c>
      <c r="F22" s="182">
        <v>0</v>
      </c>
      <c r="G22" s="10">
        <f>SUM(G23:G30)</f>
        <v>12000</v>
      </c>
    </row>
    <row r="23" spans="1:7">
      <c r="A23" s="147" t="s">
        <v>376</v>
      </c>
      <c r="B23" s="10"/>
      <c r="C23" s="182"/>
      <c r="D23" s="182"/>
      <c r="E23" s="182"/>
      <c r="F23" s="182"/>
      <c r="G23" s="10">
        <f t="shared" ref="G23:G30" si="1">B23</f>
        <v>0</v>
      </c>
    </row>
    <row r="24" spans="1:7">
      <c r="A24" s="147" t="s">
        <v>377</v>
      </c>
      <c r="B24" s="10"/>
      <c r="C24" s="182"/>
      <c r="D24" s="182"/>
      <c r="E24" s="182"/>
      <c r="F24" s="182"/>
      <c r="G24" s="10">
        <f>B24</f>
        <v>0</v>
      </c>
    </row>
    <row r="25" spans="1:7">
      <c r="A25" s="145" t="s">
        <v>378</v>
      </c>
      <c r="B25" s="10"/>
      <c r="C25" s="182"/>
      <c r="D25" s="182"/>
      <c r="E25" s="182"/>
      <c r="F25" s="182"/>
      <c r="G25" s="10">
        <f>B25</f>
        <v>0</v>
      </c>
    </row>
    <row r="26" spans="1:7">
      <c r="A26" s="145" t="s">
        <v>379</v>
      </c>
      <c r="B26" s="10"/>
      <c r="C26" s="182"/>
      <c r="D26" s="182"/>
      <c r="E26" s="182"/>
      <c r="F26" s="182"/>
      <c r="G26" s="10">
        <f>B26</f>
        <v>0</v>
      </c>
    </row>
    <row r="27" spans="1:7">
      <c r="A27" s="145" t="s">
        <v>380</v>
      </c>
      <c r="B27" s="10">
        <v>12000</v>
      </c>
      <c r="C27" s="182"/>
      <c r="D27" s="182"/>
      <c r="E27" s="182"/>
      <c r="F27" s="182"/>
      <c r="G27" s="10">
        <f>B27</f>
        <v>12000</v>
      </c>
    </row>
    <row r="28" spans="1:7">
      <c r="A28" s="145" t="s">
        <v>164</v>
      </c>
      <c r="B28" s="10"/>
      <c r="C28" s="182"/>
      <c r="D28" s="182"/>
      <c r="E28" s="182"/>
      <c r="F28" s="182"/>
      <c r="G28" s="10">
        <f>B28</f>
        <v>0</v>
      </c>
    </row>
    <row r="29" spans="1:7">
      <c r="A29" s="145" t="s">
        <v>165</v>
      </c>
      <c r="B29" s="10"/>
      <c r="C29" s="182"/>
      <c r="D29" s="182"/>
      <c r="E29" s="182"/>
      <c r="F29" s="182"/>
      <c r="G29" s="10">
        <f>B29</f>
        <v>0</v>
      </c>
    </row>
    <row r="30" spans="1:7">
      <c r="A30" s="145" t="s">
        <v>314</v>
      </c>
      <c r="B30" s="10"/>
      <c r="C30" s="182"/>
      <c r="D30" s="182"/>
      <c r="E30" s="182"/>
      <c r="F30" s="182"/>
      <c r="G30" s="10">
        <f>B30</f>
        <v>0</v>
      </c>
    </row>
    <row r="31" spans="1:7">
      <c r="A31" s="145"/>
      <c r="B31" s="10"/>
      <c r="C31" s="182"/>
      <c r="D31" s="182"/>
      <c r="E31" s="182"/>
      <c r="F31" s="182"/>
      <c r="G31" s="10"/>
    </row>
    <row r="32" spans="1:7">
      <c r="A32" s="148" t="s">
        <v>190</v>
      </c>
      <c r="B32" s="10">
        <f>SUM(B7,B22)</f>
        <v>50000</v>
      </c>
      <c r="C32" s="182">
        <v>0</v>
      </c>
      <c r="D32" s="182">
        <v>0</v>
      </c>
      <c r="E32" s="182">
        <v>0</v>
      </c>
      <c r="F32" s="182">
        <v>0</v>
      </c>
      <c r="G32" s="10">
        <f>SUM(G7,G22)</f>
        <v>50000</v>
      </c>
    </row>
    <row r="33" spans="1:6">
      <c r="A33" s="112"/>
      <c r="B33" s="112"/>
      <c r="C33" s="112"/>
      <c r="D33" s="112"/>
      <c r="E33" s="112"/>
      <c r="F33" s="112"/>
    </row>
    <row r="34" spans="1:6">
      <c r="A34" s="112"/>
      <c r="B34" s="112"/>
      <c r="C34" s="112"/>
      <c r="D34" s="112"/>
      <c r="E34" s="112"/>
      <c r="F34" s="112"/>
    </row>
    <row r="35" spans="1:6">
      <c r="A35" s="112"/>
      <c r="B35" s="112"/>
      <c r="C35" s="112"/>
      <c r="D35" s="112"/>
      <c r="E35" s="112"/>
      <c r="F35" s="112"/>
    </row>
    <row r="36" spans="1:6">
      <c r="A36" s="112"/>
      <c r="B36" s="112"/>
      <c r="C36" s="112"/>
      <c r="D36" s="112"/>
      <c r="E36" s="112"/>
      <c r="F36" s="112"/>
    </row>
    <row r="37" spans="1:6">
      <c r="A37" s="112"/>
      <c r="B37" s="112"/>
      <c r="C37" s="112"/>
      <c r="D37" s="112"/>
      <c r="E37" s="112"/>
      <c r="F37" s="112"/>
    </row>
    <row r="38" spans="1:6">
      <c r="A38" s="112"/>
      <c r="B38" s="112"/>
      <c r="C38" s="112"/>
      <c r="D38" s="112"/>
      <c r="E38" s="112"/>
      <c r="F38" s="112"/>
    </row>
    <row r="39" spans="1:6">
      <c r="A39" s="112"/>
      <c r="B39" s="112"/>
      <c r="C39" s="112"/>
      <c r="D39" s="112"/>
      <c r="E39" s="112"/>
      <c r="F39" s="112"/>
    </row>
    <row r="40" spans="1:6">
      <c r="A40" s="112"/>
      <c r="B40" s="112"/>
      <c r="C40" s="112"/>
      <c r="D40" s="112"/>
      <c r="E40" s="112"/>
      <c r="F40" s="112"/>
    </row>
    <row r="41" spans="1:6">
      <c r="A41" s="112"/>
      <c r="B41" s="112"/>
      <c r="C41" s="112"/>
      <c r="D41" s="112"/>
      <c r="E41" s="112"/>
      <c r="F41" s="112"/>
    </row>
    <row r="42" spans="1:6">
      <c r="A42" s="112"/>
      <c r="B42" s="112"/>
      <c r="C42" s="112"/>
      <c r="D42" s="112"/>
      <c r="E42" s="112"/>
      <c r="F42" s="112"/>
    </row>
    <row r="43" spans="1:6">
      <c r="A43" s="112"/>
      <c r="B43" s="112"/>
      <c r="C43" s="112"/>
      <c r="D43" s="112"/>
      <c r="E43" s="112"/>
      <c r="F43" s="112"/>
    </row>
    <row r="44" spans="1:6">
      <c r="A44" s="112"/>
      <c r="B44" s="112"/>
      <c r="C44" s="112"/>
      <c r="D44" s="112"/>
      <c r="E44" s="112"/>
      <c r="F44" s="112"/>
    </row>
    <row r="45" spans="1:6">
      <c r="A45" s="112"/>
      <c r="B45" s="112"/>
      <c r="C45" s="112"/>
      <c r="D45" s="112"/>
      <c r="E45" s="112"/>
      <c r="F45" s="112"/>
    </row>
    <row r="46" spans="1:6">
      <c r="A46" s="112"/>
      <c r="B46" s="112"/>
      <c r="C46" s="112"/>
      <c r="D46" s="112"/>
      <c r="E46" s="112"/>
      <c r="F46" s="112"/>
    </row>
    <row r="47" spans="1:6">
      <c r="A47" s="112"/>
      <c r="B47" s="112"/>
      <c r="C47" s="112"/>
      <c r="D47" s="112"/>
      <c r="E47" s="112"/>
      <c r="F47" s="112"/>
    </row>
    <row r="48" spans="1:6">
      <c r="A48" s="112"/>
      <c r="B48" s="112"/>
      <c r="C48" s="112"/>
      <c r="D48" s="112"/>
      <c r="E48" s="112"/>
      <c r="F48" s="112"/>
    </row>
    <row r="49" spans="1:6">
      <c r="A49" s="112"/>
      <c r="B49" s="112"/>
      <c r="C49" s="112"/>
      <c r="D49" s="112"/>
      <c r="E49" s="112"/>
      <c r="F49" s="112"/>
    </row>
    <row r="50" spans="1:6">
      <c r="A50" s="112"/>
      <c r="B50" s="112"/>
      <c r="C50" s="112"/>
      <c r="D50" s="112"/>
      <c r="E50" s="112"/>
      <c r="F50" s="112"/>
    </row>
    <row r="51" spans="1:6">
      <c r="A51" s="112"/>
      <c r="B51" s="112"/>
      <c r="C51" s="112"/>
      <c r="D51" s="112"/>
      <c r="E51" s="112"/>
      <c r="F51" s="112"/>
    </row>
    <row r="52" spans="1:6">
      <c r="A52" s="112"/>
      <c r="B52" s="112"/>
      <c r="C52" s="112"/>
      <c r="D52" s="112"/>
      <c r="E52" s="112"/>
      <c r="F52" s="112"/>
    </row>
    <row r="53" spans="1:6">
      <c r="A53" s="112"/>
      <c r="B53" s="112"/>
      <c r="C53" s="112"/>
      <c r="D53" s="112"/>
      <c r="E53" s="112"/>
      <c r="F53" s="112"/>
    </row>
    <row r="54" spans="1:6">
      <c r="A54" s="112"/>
      <c r="B54" s="112"/>
      <c r="C54" s="112"/>
      <c r="D54" s="112"/>
      <c r="E54" s="112"/>
      <c r="F54" s="112"/>
    </row>
    <row r="55" spans="1:6">
      <c r="A55" s="112"/>
      <c r="B55" s="112"/>
      <c r="C55" s="112"/>
      <c r="D55" s="112"/>
      <c r="E55" s="112"/>
      <c r="F55" s="112"/>
    </row>
    <row r="56" spans="1:6">
      <c r="A56" s="112"/>
      <c r="B56" s="112"/>
      <c r="C56" s="112"/>
      <c r="D56" s="112"/>
      <c r="E56" s="112"/>
      <c r="F56" s="112"/>
    </row>
    <row r="57" spans="1:6">
      <c r="A57" s="112"/>
      <c r="B57" s="112"/>
      <c r="C57" s="112"/>
      <c r="D57" s="112"/>
      <c r="E57" s="112"/>
      <c r="F57" s="112"/>
    </row>
    <row r="58" spans="1:6">
      <c r="A58" s="112"/>
      <c r="B58" s="112"/>
      <c r="C58" s="112"/>
      <c r="D58" s="112"/>
      <c r="E58" s="112"/>
      <c r="F58" s="112"/>
    </row>
    <row r="59" spans="1:6">
      <c r="A59" s="112"/>
      <c r="B59" s="112"/>
      <c r="C59" s="112"/>
      <c r="D59" s="112"/>
      <c r="E59" s="112"/>
      <c r="F59" s="112"/>
    </row>
    <row r="60" spans="1:6">
      <c r="A60" s="112"/>
      <c r="B60" s="112"/>
      <c r="C60" s="112"/>
      <c r="D60" s="112"/>
      <c r="E60" s="112"/>
      <c r="F60" s="112"/>
    </row>
    <row r="61" spans="1:6">
      <c r="A61" s="112"/>
      <c r="B61" s="112"/>
      <c r="C61" s="112"/>
      <c r="D61" s="112"/>
      <c r="E61" s="112"/>
      <c r="F61" s="112"/>
    </row>
    <row r="62" spans="1:6">
      <c r="A62" s="112"/>
      <c r="B62" s="112"/>
      <c r="C62" s="112"/>
      <c r="D62" s="112"/>
      <c r="E62" s="112"/>
      <c r="F62" s="112"/>
    </row>
    <row r="63" spans="1:6">
      <c r="A63" s="112"/>
      <c r="B63" s="112"/>
      <c r="C63" s="112"/>
      <c r="D63" s="112"/>
      <c r="E63" s="112"/>
      <c r="F63" s="112"/>
    </row>
    <row r="64" spans="1:6">
      <c r="A64" s="112"/>
      <c r="B64" s="112"/>
      <c r="C64" s="112"/>
      <c r="D64" s="112"/>
      <c r="E64" s="112"/>
      <c r="F64" s="112"/>
    </row>
    <row r="65" spans="1:6">
      <c r="A65" s="112"/>
      <c r="B65" s="112"/>
      <c r="C65" s="112"/>
      <c r="D65" s="112"/>
      <c r="E65" s="112"/>
      <c r="F65" s="112"/>
    </row>
    <row r="66" spans="1:6">
      <c r="A66" s="112"/>
      <c r="B66" s="112"/>
      <c r="C66" s="112"/>
      <c r="D66" s="112"/>
      <c r="E66" s="112"/>
      <c r="F66" s="112"/>
    </row>
    <row r="67" spans="1:6">
      <c r="A67" s="112"/>
      <c r="B67" s="112"/>
      <c r="C67" s="112"/>
      <c r="D67" s="112"/>
      <c r="E67" s="112"/>
      <c r="F67" s="112"/>
    </row>
    <row r="68" spans="1:6">
      <c r="A68" s="112"/>
      <c r="B68" s="112"/>
      <c r="C68" s="112"/>
      <c r="D68" s="112"/>
      <c r="E68" s="112"/>
      <c r="F68" s="112"/>
    </row>
    <row r="69" spans="1:6">
      <c r="A69" s="112"/>
      <c r="B69" s="112"/>
      <c r="C69" s="112"/>
      <c r="D69" s="112"/>
      <c r="E69" s="112"/>
      <c r="F69" s="112"/>
    </row>
    <row r="70" spans="1:6">
      <c r="A70" s="112"/>
      <c r="B70" s="112"/>
      <c r="C70" s="112"/>
      <c r="D70" s="112"/>
      <c r="E70" s="112"/>
      <c r="F70" s="112"/>
    </row>
    <row r="71" spans="1:6">
      <c r="A71" s="112"/>
      <c r="B71" s="112"/>
      <c r="C71" s="112"/>
      <c r="D71" s="112"/>
      <c r="E71" s="112"/>
      <c r="F71" s="112"/>
    </row>
    <row r="72" spans="1:6">
      <c r="A72" s="112"/>
      <c r="B72" s="112"/>
      <c r="C72" s="112"/>
      <c r="D72" s="112"/>
      <c r="E72" s="112"/>
      <c r="F72" s="112"/>
    </row>
    <row r="73" spans="1:6">
      <c r="A73" s="112"/>
      <c r="B73" s="112"/>
      <c r="C73" s="112"/>
      <c r="D73" s="112"/>
      <c r="E73" s="112"/>
      <c r="F73" s="112"/>
    </row>
    <row r="74" spans="1:6">
      <c r="A74" s="112"/>
      <c r="B74" s="112"/>
      <c r="C74" s="112"/>
      <c r="D74" s="112"/>
      <c r="E74" s="112"/>
      <c r="F74" s="112"/>
    </row>
    <row r="75" spans="1:6">
      <c r="A75" s="112"/>
      <c r="B75" s="112"/>
      <c r="C75" s="112"/>
      <c r="D75" s="112"/>
      <c r="E75" s="112"/>
      <c r="F75" s="112"/>
    </row>
    <row r="76" spans="1:6">
      <c r="A76" s="112"/>
      <c r="B76" s="112"/>
      <c r="C76" s="112"/>
      <c r="D76" s="112"/>
      <c r="E76" s="112"/>
      <c r="F76" s="112"/>
    </row>
    <row r="77" spans="1:6">
      <c r="A77" s="112"/>
      <c r="B77" s="112"/>
      <c r="C77" s="112"/>
      <c r="D77" s="112"/>
      <c r="E77" s="112"/>
      <c r="F77" s="112"/>
    </row>
    <row r="78" spans="1:6">
      <c r="A78" s="112"/>
      <c r="B78" s="112"/>
      <c r="C78" s="112"/>
      <c r="D78" s="112"/>
      <c r="E78" s="112"/>
      <c r="F78" s="112"/>
    </row>
    <row r="79" spans="1:6">
      <c r="A79" s="112"/>
      <c r="B79" s="112"/>
      <c r="C79" s="112"/>
      <c r="D79" s="112"/>
      <c r="E79" s="112"/>
      <c r="F79" s="112"/>
    </row>
    <row r="80" spans="1:6">
      <c r="A80" s="112"/>
      <c r="B80" s="112"/>
      <c r="C80" s="112"/>
      <c r="D80" s="112"/>
      <c r="E80" s="112"/>
      <c r="F80" s="112"/>
    </row>
    <row r="81" spans="1:6">
      <c r="A81" s="112"/>
      <c r="B81" s="112"/>
      <c r="C81" s="112"/>
      <c r="D81" s="112"/>
      <c r="E81" s="112"/>
      <c r="F81" s="112"/>
    </row>
    <row r="82" spans="1:6">
      <c r="A82" s="112"/>
      <c r="B82" s="112"/>
      <c r="C82" s="112"/>
      <c r="D82" s="112"/>
      <c r="E82" s="112"/>
      <c r="F82" s="112"/>
    </row>
    <row r="83" spans="1:6">
      <c r="A83" s="112"/>
      <c r="B83" s="112"/>
      <c r="C83" s="112"/>
      <c r="D83" s="112"/>
      <c r="E83" s="112"/>
      <c r="F83" s="112"/>
    </row>
    <row r="84" spans="1:6">
      <c r="A84" s="112"/>
      <c r="B84" s="112"/>
      <c r="C84" s="112"/>
      <c r="D84" s="112"/>
      <c r="E84" s="112"/>
      <c r="F84" s="112"/>
    </row>
    <row r="85" spans="1:6">
      <c r="A85" s="112"/>
      <c r="B85" s="112"/>
      <c r="C85" s="112"/>
      <c r="D85" s="112"/>
      <c r="E85" s="112"/>
      <c r="F85" s="112"/>
    </row>
    <row r="86" spans="1:6">
      <c r="A86" s="112"/>
      <c r="B86" s="112"/>
      <c r="C86" s="112"/>
      <c r="D86" s="112"/>
      <c r="E86" s="112"/>
      <c r="F86" s="112"/>
    </row>
    <row r="87" spans="1:6">
      <c r="A87" s="112"/>
      <c r="B87" s="112"/>
      <c r="C87" s="112"/>
      <c r="D87" s="112"/>
      <c r="E87" s="112"/>
      <c r="F87" s="112"/>
    </row>
    <row r="88" spans="1:6">
      <c r="A88" s="112"/>
      <c r="B88" s="112"/>
      <c r="C88" s="112"/>
      <c r="D88" s="112"/>
      <c r="E88" s="112"/>
      <c r="F88" s="112"/>
    </row>
    <row r="89" spans="1:6">
      <c r="A89" s="112"/>
      <c r="B89" s="112"/>
      <c r="C89" s="112"/>
      <c r="D89" s="112"/>
      <c r="E89" s="112"/>
      <c r="F89" s="112"/>
    </row>
    <row r="90" spans="1:6">
      <c r="A90" s="112"/>
      <c r="B90" s="112"/>
      <c r="C90" s="112"/>
      <c r="D90" s="112"/>
      <c r="E90" s="112"/>
      <c r="F90" s="112"/>
    </row>
    <row r="91" spans="1:6">
      <c r="A91" s="112"/>
      <c r="B91" s="112"/>
      <c r="C91" s="112"/>
      <c r="D91" s="112"/>
      <c r="E91" s="112"/>
      <c r="F91" s="112"/>
    </row>
    <row r="92" spans="1:6">
      <c r="A92" s="112"/>
      <c r="B92" s="112"/>
      <c r="C92" s="112"/>
      <c r="D92" s="112"/>
      <c r="E92" s="112"/>
      <c r="F92" s="112"/>
    </row>
    <row r="93" spans="1:6">
      <c r="A93" s="112"/>
      <c r="B93" s="112"/>
      <c r="C93" s="112"/>
      <c r="D93" s="112"/>
      <c r="E93" s="112"/>
      <c r="F93" s="112"/>
    </row>
    <row r="94" spans="1:6">
      <c r="A94" s="112"/>
      <c r="B94" s="112"/>
      <c r="C94" s="112"/>
      <c r="D94" s="112"/>
      <c r="E94" s="112"/>
      <c r="F94" s="112"/>
    </row>
    <row r="95" spans="1:6">
      <c r="A95" s="112"/>
      <c r="B95" s="112"/>
      <c r="C95" s="112"/>
      <c r="D95" s="112"/>
      <c r="E95" s="112"/>
      <c r="F95" s="112"/>
    </row>
    <row r="96" spans="1:6">
      <c r="A96" s="112"/>
      <c r="B96" s="112"/>
      <c r="C96" s="112"/>
      <c r="D96" s="112"/>
      <c r="E96" s="112"/>
      <c r="F96" s="112"/>
    </row>
    <row r="97" spans="1:6">
      <c r="A97" s="112"/>
      <c r="B97" s="112"/>
      <c r="C97" s="112"/>
      <c r="D97" s="112"/>
      <c r="E97" s="112"/>
      <c r="F97" s="112"/>
    </row>
    <row r="98" spans="1:6">
      <c r="A98" s="112"/>
      <c r="B98" s="112"/>
      <c r="C98" s="112"/>
      <c r="D98" s="112"/>
      <c r="E98" s="112"/>
      <c r="F98" s="112"/>
    </row>
    <row r="99" spans="1:6">
      <c r="A99" s="112"/>
      <c r="B99" s="112"/>
      <c r="C99" s="112"/>
      <c r="D99" s="112"/>
      <c r="E99" s="112"/>
      <c r="F99" s="112"/>
    </row>
    <row r="100" spans="1:6">
      <c r="A100" s="112"/>
      <c r="B100" s="112"/>
      <c r="C100" s="112"/>
      <c r="D100" s="112"/>
      <c r="E100" s="112"/>
      <c r="F100" s="112"/>
    </row>
    <row r="101" spans="1:6">
      <c r="A101" s="112"/>
      <c r="B101" s="112"/>
      <c r="C101" s="112"/>
      <c r="D101" s="112"/>
      <c r="E101" s="112"/>
      <c r="F101" s="112"/>
    </row>
    <row r="102" spans="1:6">
      <c r="A102" s="112"/>
      <c r="B102" s="112"/>
      <c r="C102" s="112"/>
      <c r="D102" s="112"/>
      <c r="E102" s="112"/>
      <c r="F102" s="112"/>
    </row>
    <row r="103" spans="1:6">
      <c r="A103" s="112"/>
      <c r="B103" s="112"/>
      <c r="C103" s="112"/>
      <c r="D103" s="112"/>
      <c r="E103" s="112"/>
      <c r="F103" s="112"/>
    </row>
    <row r="104" spans="1:6">
      <c r="A104" s="112"/>
      <c r="B104" s="112"/>
      <c r="C104" s="112"/>
      <c r="D104" s="112"/>
      <c r="E104" s="112"/>
      <c r="F104" s="112"/>
    </row>
    <row r="105" spans="1:6">
      <c r="A105" s="112"/>
      <c r="B105" s="112"/>
      <c r="C105" s="112"/>
      <c r="D105" s="112"/>
      <c r="E105" s="112"/>
      <c r="F105" s="112"/>
    </row>
    <row r="106" spans="1:6">
      <c r="A106" s="112"/>
      <c r="B106" s="112"/>
      <c r="C106" s="112"/>
      <c r="D106" s="112"/>
      <c r="E106" s="112"/>
      <c r="F106" s="112"/>
    </row>
    <row r="107" spans="1:6">
      <c r="A107" s="112"/>
      <c r="B107" s="112"/>
      <c r="C107" s="112"/>
      <c r="D107" s="112"/>
      <c r="E107" s="112"/>
      <c r="F107" s="112"/>
    </row>
    <row r="108" spans="1:6">
      <c r="A108" s="112"/>
      <c r="B108" s="112"/>
      <c r="C108" s="112"/>
      <c r="D108" s="112"/>
      <c r="E108" s="112"/>
      <c r="F108" s="112"/>
    </row>
    <row r="109" spans="1:6">
      <c r="A109" s="112"/>
      <c r="B109" s="112"/>
      <c r="C109" s="112"/>
      <c r="D109" s="112"/>
      <c r="E109" s="112"/>
      <c r="F109" s="112"/>
    </row>
    <row r="110" spans="1:6">
      <c r="A110" s="112"/>
      <c r="B110" s="112"/>
      <c r="C110" s="112"/>
      <c r="D110" s="112"/>
      <c r="E110" s="112"/>
      <c r="F110" s="112"/>
    </row>
    <row r="111" spans="1:6">
      <c r="A111" s="112"/>
      <c r="B111" s="112"/>
      <c r="C111" s="112"/>
      <c r="D111" s="112"/>
      <c r="E111" s="112"/>
      <c r="F111" s="112"/>
    </row>
    <row r="112" spans="1:6">
      <c r="A112" s="112"/>
      <c r="B112" s="112"/>
      <c r="C112" s="112"/>
      <c r="D112" s="112"/>
      <c r="E112" s="112"/>
      <c r="F112" s="112"/>
    </row>
    <row r="113" spans="1:6">
      <c r="A113" s="112"/>
      <c r="B113" s="112"/>
      <c r="C113" s="112"/>
      <c r="D113" s="112"/>
      <c r="E113" s="112"/>
      <c r="F113" s="112"/>
    </row>
    <row r="114" spans="1:6">
      <c r="A114" s="112"/>
      <c r="B114" s="112"/>
      <c r="C114" s="112"/>
      <c r="D114" s="112"/>
      <c r="E114" s="112"/>
      <c r="F114" s="112"/>
    </row>
    <row r="115" spans="1:6">
      <c r="A115" s="112"/>
      <c r="B115" s="112"/>
      <c r="C115" s="112"/>
      <c r="D115" s="112"/>
      <c r="E115" s="112"/>
      <c r="F115" s="112"/>
    </row>
    <row r="116" spans="1:6">
      <c r="A116" s="112"/>
      <c r="B116" s="112"/>
      <c r="C116" s="112"/>
      <c r="D116" s="112"/>
      <c r="E116" s="112"/>
      <c r="F116" s="112"/>
    </row>
    <row r="117" spans="1:6">
      <c r="A117" s="112"/>
      <c r="B117" s="112"/>
      <c r="C117" s="112"/>
      <c r="D117" s="112"/>
      <c r="E117" s="112"/>
      <c r="F117" s="112"/>
    </row>
    <row r="118" spans="1:6">
      <c r="A118" s="112"/>
      <c r="B118" s="112"/>
      <c r="C118" s="112"/>
      <c r="D118" s="112"/>
      <c r="E118" s="112"/>
      <c r="F118" s="112"/>
    </row>
    <row r="119" spans="1:6">
      <c r="A119" s="112"/>
      <c r="B119" s="112"/>
      <c r="C119" s="112"/>
      <c r="D119" s="112"/>
      <c r="E119" s="112"/>
      <c r="F119" s="112"/>
    </row>
    <row r="120" spans="1:6">
      <c r="A120" s="112"/>
      <c r="B120" s="112"/>
      <c r="C120" s="112"/>
      <c r="D120" s="112"/>
      <c r="E120" s="112"/>
      <c r="F120" s="112"/>
    </row>
    <row r="121" spans="1:6">
      <c r="A121" s="112"/>
      <c r="B121" s="112"/>
      <c r="C121" s="112"/>
      <c r="D121" s="112"/>
      <c r="E121" s="112"/>
      <c r="F121" s="112"/>
    </row>
    <row r="122" spans="1:6">
      <c r="A122" s="112"/>
      <c r="B122" s="112"/>
      <c r="C122" s="112"/>
      <c r="D122" s="112"/>
      <c r="E122" s="112"/>
      <c r="F122" s="112"/>
    </row>
    <row r="123" spans="1:6">
      <c r="A123" s="112"/>
      <c r="B123" s="112"/>
      <c r="C123" s="112"/>
      <c r="D123" s="112"/>
      <c r="E123" s="112"/>
      <c r="F123" s="112"/>
    </row>
    <row r="124" spans="1:6">
      <c r="A124" s="112"/>
      <c r="B124" s="112"/>
      <c r="C124" s="112"/>
      <c r="D124" s="112"/>
      <c r="E124" s="112"/>
      <c r="F124" s="112"/>
    </row>
    <row r="125" spans="1:6">
      <c r="A125" s="112"/>
      <c r="B125" s="112"/>
      <c r="C125" s="112"/>
      <c r="D125" s="112"/>
      <c r="E125" s="112"/>
      <c r="F125" s="112"/>
    </row>
    <row r="126" spans="1:6">
      <c r="A126" s="112"/>
      <c r="B126" s="112"/>
      <c r="C126" s="112"/>
      <c r="D126" s="112"/>
      <c r="E126" s="112"/>
      <c r="F126" s="112"/>
    </row>
    <row r="127" spans="1:6">
      <c r="A127" s="112"/>
      <c r="B127" s="112"/>
      <c r="C127" s="112"/>
      <c r="D127" s="112"/>
      <c r="E127" s="112"/>
      <c r="F127" s="112"/>
    </row>
    <row r="128" spans="1:6">
      <c r="A128" s="112"/>
      <c r="B128" s="112"/>
      <c r="C128" s="112"/>
      <c r="D128" s="112"/>
      <c r="E128" s="112"/>
      <c r="F128" s="112"/>
    </row>
    <row r="129" spans="1:6">
      <c r="A129" s="112"/>
      <c r="B129" s="112"/>
      <c r="C129" s="112"/>
      <c r="D129" s="112"/>
      <c r="E129" s="112"/>
      <c r="F129" s="112"/>
    </row>
    <row r="130" spans="1:6">
      <c r="A130" s="112"/>
      <c r="B130" s="112"/>
      <c r="C130" s="112"/>
      <c r="D130" s="112"/>
      <c r="E130" s="112"/>
      <c r="F130" s="112"/>
    </row>
    <row r="131" spans="1:6">
      <c r="A131" s="112"/>
      <c r="B131" s="112"/>
      <c r="C131" s="112"/>
      <c r="D131" s="112"/>
      <c r="E131" s="112"/>
      <c r="F131" s="112"/>
    </row>
    <row r="132" spans="1:6">
      <c r="A132" s="112"/>
      <c r="B132" s="112"/>
      <c r="C132" s="112"/>
      <c r="D132" s="112"/>
      <c r="E132" s="112"/>
      <c r="F132" s="112"/>
    </row>
    <row r="133" spans="1:6">
      <c r="A133" s="112"/>
      <c r="B133" s="112"/>
      <c r="C133" s="112"/>
      <c r="D133" s="112"/>
      <c r="E133" s="112"/>
      <c r="F133" s="112"/>
    </row>
    <row r="134" spans="1:6">
      <c r="A134" s="112"/>
      <c r="B134" s="112"/>
      <c r="C134" s="112"/>
      <c r="D134" s="112"/>
      <c r="E134" s="112"/>
      <c r="F134" s="112"/>
    </row>
    <row r="135" spans="1:6">
      <c r="A135" s="112"/>
      <c r="B135" s="112"/>
      <c r="C135" s="112"/>
      <c r="D135" s="112"/>
      <c r="E135" s="112"/>
      <c r="F135" s="112"/>
    </row>
    <row r="136" spans="1:6">
      <c r="A136" s="112"/>
      <c r="B136" s="112"/>
      <c r="C136" s="112"/>
      <c r="D136" s="112"/>
      <c r="E136" s="112"/>
      <c r="F136" s="112"/>
    </row>
    <row r="137" spans="1:6">
      <c r="A137" s="112"/>
      <c r="B137" s="112"/>
      <c r="C137" s="112"/>
      <c r="D137" s="112"/>
      <c r="E137" s="112"/>
      <c r="F137" s="112"/>
    </row>
    <row r="138" spans="1:6">
      <c r="A138" s="112"/>
      <c r="B138" s="112"/>
      <c r="C138" s="112"/>
      <c r="D138" s="112"/>
      <c r="E138" s="112"/>
      <c r="F138" s="112"/>
    </row>
    <row r="139" spans="1:6">
      <c r="A139" s="112"/>
      <c r="B139" s="112"/>
      <c r="C139" s="112"/>
      <c r="D139" s="112"/>
      <c r="E139" s="112"/>
      <c r="F139" s="112"/>
    </row>
    <row r="140" spans="1:6">
      <c r="A140" s="112"/>
      <c r="B140" s="112"/>
      <c r="C140" s="112"/>
      <c r="D140" s="112"/>
      <c r="E140" s="112"/>
      <c r="F140" s="112"/>
    </row>
    <row r="141" spans="1:6">
      <c r="A141" s="112"/>
      <c r="B141" s="112"/>
      <c r="C141" s="112"/>
      <c r="D141" s="112"/>
      <c r="E141" s="112"/>
      <c r="F141" s="112"/>
    </row>
    <row r="142" spans="1:6">
      <c r="A142" s="112"/>
      <c r="B142" s="112"/>
      <c r="C142" s="112"/>
      <c r="D142" s="112"/>
      <c r="E142" s="112"/>
      <c r="F142" s="112"/>
    </row>
    <row r="143" spans="1:6">
      <c r="A143" s="112"/>
      <c r="B143" s="112"/>
      <c r="C143" s="112"/>
      <c r="D143" s="112"/>
      <c r="E143" s="112"/>
      <c r="F143" s="112"/>
    </row>
    <row r="144" spans="1:6">
      <c r="A144" s="112"/>
      <c r="B144" s="112"/>
      <c r="C144" s="112"/>
      <c r="D144" s="112"/>
      <c r="E144" s="112"/>
      <c r="F144" s="112"/>
    </row>
    <row r="145" spans="1:6">
      <c r="A145" s="112"/>
      <c r="B145" s="112"/>
      <c r="C145" s="112"/>
      <c r="D145" s="112"/>
      <c r="E145" s="112"/>
      <c r="F145" s="112"/>
    </row>
    <row r="146" spans="1:6">
      <c r="A146" s="112"/>
      <c r="B146" s="112"/>
      <c r="C146" s="112"/>
      <c r="D146" s="112"/>
      <c r="E146" s="112"/>
      <c r="F146" s="112"/>
    </row>
    <row r="147" spans="1:6">
      <c r="A147" s="112"/>
      <c r="B147" s="112"/>
      <c r="C147" s="112"/>
      <c r="D147" s="112"/>
      <c r="E147" s="112"/>
      <c r="F147" s="112"/>
    </row>
    <row r="148" spans="1:6">
      <c r="A148" s="112"/>
      <c r="B148" s="112"/>
      <c r="C148" s="112"/>
      <c r="D148" s="112"/>
      <c r="E148" s="112"/>
      <c r="F148" s="112"/>
    </row>
    <row r="149" spans="1:6">
      <c r="A149" s="112"/>
      <c r="B149" s="112"/>
      <c r="C149" s="112"/>
      <c r="D149" s="112"/>
      <c r="E149" s="112"/>
      <c r="F149" s="112"/>
    </row>
    <row r="150" spans="1:6">
      <c r="A150" s="112"/>
      <c r="B150" s="112"/>
      <c r="C150" s="112"/>
      <c r="D150" s="112"/>
      <c r="E150" s="112"/>
      <c r="F150" s="112"/>
    </row>
    <row r="151" spans="1:6">
      <c r="A151" s="112"/>
      <c r="B151" s="112"/>
      <c r="C151" s="112"/>
      <c r="D151" s="112"/>
      <c r="E151" s="112"/>
      <c r="F151" s="112"/>
    </row>
    <row r="152" spans="1:6">
      <c r="A152" s="112"/>
      <c r="B152" s="112"/>
      <c r="C152" s="112"/>
      <c r="D152" s="112"/>
      <c r="E152" s="112"/>
      <c r="F152" s="112"/>
    </row>
    <row r="153" spans="1:6">
      <c r="A153" s="112"/>
      <c r="B153" s="112"/>
      <c r="C153" s="112"/>
      <c r="D153" s="112"/>
      <c r="E153" s="112"/>
      <c r="F153" s="112"/>
    </row>
    <row r="154" spans="1:6">
      <c r="A154" s="112"/>
      <c r="B154" s="112"/>
      <c r="C154" s="112"/>
      <c r="D154" s="112"/>
      <c r="E154" s="112"/>
      <c r="F154" s="112"/>
    </row>
    <row r="155" spans="1:6">
      <c r="A155" s="112"/>
      <c r="B155" s="112"/>
      <c r="C155" s="112"/>
      <c r="D155" s="112"/>
      <c r="E155" s="112"/>
      <c r="F155" s="112"/>
    </row>
    <row r="156" spans="1:6">
      <c r="A156" s="112"/>
      <c r="B156" s="112"/>
      <c r="C156" s="112"/>
      <c r="D156" s="112"/>
      <c r="E156" s="112"/>
      <c r="F156" s="112"/>
    </row>
    <row r="157" spans="1:6">
      <c r="A157" s="112"/>
      <c r="B157" s="112"/>
      <c r="C157" s="112"/>
      <c r="D157" s="112"/>
      <c r="E157" s="112"/>
      <c r="F157" s="112"/>
    </row>
    <row r="158" spans="1:6">
      <c r="A158" s="112"/>
      <c r="B158" s="112"/>
      <c r="C158" s="112"/>
      <c r="D158" s="112"/>
      <c r="E158" s="112"/>
      <c r="F158" s="112"/>
    </row>
    <row r="159" spans="1:6">
      <c r="A159" s="112"/>
      <c r="B159" s="112"/>
      <c r="C159" s="112"/>
      <c r="D159" s="112"/>
      <c r="E159" s="112"/>
      <c r="F159" s="112"/>
    </row>
    <row r="160" spans="1:6">
      <c r="A160" s="112"/>
      <c r="B160" s="112"/>
      <c r="C160" s="112"/>
      <c r="D160" s="112"/>
      <c r="E160" s="112"/>
      <c r="F160" s="112"/>
    </row>
    <row r="161" spans="1:6">
      <c r="A161" s="112"/>
      <c r="B161" s="112"/>
      <c r="C161" s="112"/>
      <c r="D161" s="112"/>
      <c r="E161" s="112"/>
      <c r="F161" s="112"/>
    </row>
    <row r="162" spans="1:6">
      <c r="A162" s="112"/>
      <c r="B162" s="112"/>
      <c r="C162" s="112"/>
      <c r="D162" s="112"/>
      <c r="E162" s="112"/>
      <c r="F162" s="112"/>
    </row>
    <row r="163" spans="1:6">
      <c r="A163" s="112"/>
      <c r="B163" s="112"/>
      <c r="C163" s="112"/>
      <c r="D163" s="112"/>
      <c r="E163" s="112"/>
      <c r="F163" s="112"/>
    </row>
    <row r="164" spans="1:6">
      <c r="A164" s="112"/>
      <c r="B164" s="112"/>
      <c r="C164" s="112"/>
      <c r="D164" s="112"/>
      <c r="E164" s="112"/>
      <c r="F164" s="112"/>
    </row>
    <row r="165" spans="1:6">
      <c r="A165" s="112"/>
      <c r="B165" s="112"/>
      <c r="C165" s="112"/>
      <c r="D165" s="112"/>
      <c r="E165" s="112"/>
      <c r="F165" s="112"/>
    </row>
    <row r="166" spans="1:6">
      <c r="A166" s="112"/>
      <c r="B166" s="112"/>
      <c r="C166" s="112"/>
      <c r="D166" s="112"/>
      <c r="E166" s="112"/>
      <c r="F166" s="112"/>
    </row>
    <row r="167" spans="1:6">
      <c r="A167" s="112"/>
      <c r="B167" s="112"/>
      <c r="C167" s="112"/>
      <c r="D167" s="112"/>
      <c r="E167" s="112"/>
      <c r="F167" s="112"/>
    </row>
    <row r="168" spans="1:6">
      <c r="A168" s="112"/>
      <c r="B168" s="112"/>
      <c r="C168" s="112"/>
      <c r="D168" s="112"/>
      <c r="E168" s="112"/>
      <c r="F168" s="112"/>
    </row>
    <row r="169" spans="1:6">
      <c r="A169" s="112"/>
      <c r="B169" s="112"/>
      <c r="C169" s="112"/>
      <c r="D169" s="112"/>
      <c r="E169" s="112"/>
      <c r="F169" s="112"/>
    </row>
    <row r="170" spans="1:6">
      <c r="A170" s="112"/>
      <c r="B170" s="112"/>
      <c r="C170" s="112"/>
      <c r="D170" s="112"/>
      <c r="E170" s="112"/>
      <c r="F170" s="112"/>
    </row>
    <row r="171" spans="1:6">
      <c r="A171" s="112"/>
      <c r="B171" s="112"/>
      <c r="C171" s="112"/>
      <c r="D171" s="112"/>
      <c r="E171" s="112"/>
      <c r="F171" s="112"/>
    </row>
    <row r="172" spans="1:6">
      <c r="A172" s="112"/>
      <c r="B172" s="112"/>
      <c r="C172" s="112"/>
      <c r="D172" s="112"/>
      <c r="E172" s="112"/>
      <c r="F172" s="112"/>
    </row>
  </sheetData>
  <mergeCells count="9">
    <mergeCell ref="A1:G1"/>
    <mergeCell ref="A2:G2"/>
    <mergeCell ref="A3:G3"/>
    <mergeCell ref="C4:F4"/>
    <mergeCell ref="C5:E5"/>
    <mergeCell ref="A4:A6"/>
    <mergeCell ref="B4:B6"/>
    <mergeCell ref="F5:F6"/>
    <mergeCell ref="G4:G6"/>
  </mergeCells>
  <pageMargins left="0.699305555555556" right="0.699305555555556" top="0.75" bottom="0.75" header="0.3" footer="0.3"/>
  <pageSetup paperSize="9" orientation="landscape"/>
  <headerFooter alignWithMargins="0">
    <oddFooter>&amp;C‐ 18 ‐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72"/>
  <sheetViews>
    <sheetView showGridLines="0" showZeros="0" workbookViewId="0">
      <selection activeCell="E23" sqref="E23"/>
    </sheetView>
  </sheetViews>
  <sheetFormatPr defaultColWidth="9.125" defaultRowHeight="14.25" outlineLevelCol="6"/>
  <cols>
    <col min="1" max="1" width="36.625" style="53" customWidth="1"/>
    <col min="2" max="2" width="13" style="53" customWidth="1"/>
    <col min="3" max="6" width="14.625" style="53" customWidth="1"/>
    <col min="7" max="7" width="13.375" style="53" customWidth="1"/>
    <col min="8" max="16384" width="9.125" style="53"/>
  </cols>
  <sheetData>
    <row r="1" ht="27" spans="1:7">
      <c r="A1" s="103" t="s">
        <v>35</v>
      </c>
      <c r="B1" s="103"/>
      <c r="C1" s="103"/>
      <c r="D1" s="103"/>
      <c r="E1" s="103"/>
      <c r="F1" s="103"/>
      <c r="G1" s="103"/>
    </row>
    <row r="2" spans="1:7">
      <c r="A2" s="104" t="s">
        <v>34</v>
      </c>
      <c r="B2" s="104"/>
      <c r="C2" s="104"/>
      <c r="D2" s="104"/>
      <c r="E2" s="104"/>
      <c r="F2" s="104"/>
      <c r="G2" s="104"/>
    </row>
    <row r="3" spans="1:7">
      <c r="A3" s="104" t="s">
        <v>155</v>
      </c>
      <c r="B3" s="104"/>
      <c r="C3" s="104"/>
      <c r="D3" s="104"/>
      <c r="E3" s="104"/>
      <c r="F3" s="104"/>
      <c r="G3" s="104"/>
    </row>
    <row r="4" spans="1:7">
      <c r="A4" s="106" t="s">
        <v>96</v>
      </c>
      <c r="B4" s="106" t="s">
        <v>101</v>
      </c>
      <c r="C4" s="106" t="s">
        <v>358</v>
      </c>
      <c r="D4" s="106"/>
      <c r="E4" s="106"/>
      <c r="F4" s="106"/>
      <c r="G4" s="106" t="s">
        <v>102</v>
      </c>
    </row>
    <row r="5" spans="1:7">
      <c r="A5" s="106"/>
      <c r="B5" s="106"/>
      <c r="C5" s="106" t="s">
        <v>359</v>
      </c>
      <c r="D5" s="106"/>
      <c r="E5" s="106"/>
      <c r="F5" s="107" t="s">
        <v>360</v>
      </c>
      <c r="G5" s="106"/>
    </row>
    <row r="6" spans="1:7">
      <c r="A6" s="106"/>
      <c r="B6" s="106"/>
      <c r="C6" s="106" t="s">
        <v>361</v>
      </c>
      <c r="D6" s="106" t="s">
        <v>362</v>
      </c>
      <c r="E6" s="106" t="s">
        <v>363</v>
      </c>
      <c r="F6" s="107"/>
      <c r="G6" s="106"/>
    </row>
    <row r="7" spans="1:7">
      <c r="A7" s="147" t="s">
        <v>105</v>
      </c>
      <c r="B7" s="161">
        <f t="shared" ref="B7" si="0">SUM(B8:B21)</f>
        <v>488037</v>
      </c>
      <c r="C7" s="182">
        <v>0</v>
      </c>
      <c r="D7" s="182">
        <v>0</v>
      </c>
      <c r="E7" s="182">
        <v>0</v>
      </c>
      <c r="F7" s="161">
        <f>SUM(F8:F21)</f>
        <v>300000</v>
      </c>
      <c r="G7" s="10">
        <f>SUM(G8:G21)</f>
        <v>788037</v>
      </c>
    </row>
    <row r="8" spans="1:7">
      <c r="A8" s="147" t="s">
        <v>161</v>
      </c>
      <c r="B8" s="157">
        <v>198373</v>
      </c>
      <c r="C8" s="182"/>
      <c r="D8" s="182"/>
      <c r="E8" s="182"/>
      <c r="F8" s="182">
        <v>152500</v>
      </c>
      <c r="G8" s="10">
        <f t="shared" ref="G8:G21" si="1">B8+F8</f>
        <v>350873</v>
      </c>
    </row>
    <row r="9" spans="1:7">
      <c r="A9" s="147" t="s">
        <v>364</v>
      </c>
      <c r="B9" s="157">
        <v>189542</v>
      </c>
      <c r="C9" s="182"/>
      <c r="D9" s="182"/>
      <c r="E9" s="182"/>
      <c r="F9" s="182">
        <v>103380</v>
      </c>
      <c r="G9" s="10">
        <f>B9+F9</f>
        <v>292922</v>
      </c>
    </row>
    <row r="10" spans="1:7">
      <c r="A10" s="147" t="s">
        <v>365</v>
      </c>
      <c r="B10" s="157">
        <v>6869</v>
      </c>
      <c r="C10" s="182"/>
      <c r="D10" s="182"/>
      <c r="E10" s="182"/>
      <c r="F10" s="182"/>
      <c r="G10" s="10">
        <f>B10+F10</f>
        <v>6869</v>
      </c>
    </row>
    <row r="11" spans="1:7">
      <c r="A11" s="147" t="s">
        <v>366</v>
      </c>
      <c r="B11" s="157">
        <v>35000</v>
      </c>
      <c r="C11" s="182"/>
      <c r="D11" s="182"/>
      <c r="E11" s="182"/>
      <c r="F11" s="182">
        <v>40000</v>
      </c>
      <c r="G11" s="10">
        <f>B11+F11</f>
        <v>75000</v>
      </c>
    </row>
    <row r="12" spans="1:7">
      <c r="A12" s="147" t="s">
        <v>162</v>
      </c>
      <c r="B12" s="157">
        <v>14393</v>
      </c>
      <c r="C12" s="182"/>
      <c r="D12" s="182"/>
      <c r="E12" s="182"/>
      <c r="F12" s="182">
        <v>-4893</v>
      </c>
      <c r="G12" s="10">
        <f>B12+F12</f>
        <v>9500</v>
      </c>
    </row>
    <row r="13" spans="1:7">
      <c r="A13" s="147" t="s">
        <v>367</v>
      </c>
      <c r="B13" s="157">
        <v>17501</v>
      </c>
      <c r="C13" s="182"/>
      <c r="D13" s="182"/>
      <c r="E13" s="182"/>
      <c r="F13" s="182">
        <v>12499</v>
      </c>
      <c r="G13" s="10">
        <f>B13+F13</f>
        <v>30000</v>
      </c>
    </row>
    <row r="14" spans="1:7">
      <c r="A14" s="147" t="s">
        <v>368</v>
      </c>
      <c r="B14" s="157">
        <v>6891</v>
      </c>
      <c r="C14" s="182"/>
      <c r="D14" s="182"/>
      <c r="E14" s="182"/>
      <c r="F14" s="182">
        <v>1109</v>
      </c>
      <c r="G14" s="10">
        <f>B14+F14</f>
        <v>8000</v>
      </c>
    </row>
    <row r="15" spans="1:7">
      <c r="A15" s="147" t="s">
        <v>369</v>
      </c>
      <c r="B15" s="157">
        <v>12752</v>
      </c>
      <c r="C15" s="182"/>
      <c r="D15" s="182"/>
      <c r="E15" s="182"/>
      <c r="F15" s="182">
        <v>1248</v>
      </c>
      <c r="G15" s="10">
        <f>B15+F15</f>
        <v>14000</v>
      </c>
    </row>
    <row r="16" spans="1:7">
      <c r="A16" s="147" t="s">
        <v>370</v>
      </c>
      <c r="B16" s="157">
        <v>84</v>
      </c>
      <c r="C16" s="182"/>
      <c r="D16" s="182"/>
      <c r="E16" s="182"/>
      <c r="F16" s="182">
        <v>62</v>
      </c>
      <c r="G16" s="10">
        <f>B16+F16</f>
        <v>146</v>
      </c>
    </row>
    <row r="17" spans="1:7">
      <c r="A17" s="147" t="s">
        <v>371</v>
      </c>
      <c r="B17" s="157">
        <v>136</v>
      </c>
      <c r="C17" s="182"/>
      <c r="D17" s="182"/>
      <c r="E17" s="182"/>
      <c r="F17" s="182">
        <v>12</v>
      </c>
      <c r="G17" s="10">
        <f>B17+F17</f>
        <v>148</v>
      </c>
    </row>
    <row r="18" spans="1:7">
      <c r="A18" s="147" t="s">
        <v>372</v>
      </c>
      <c r="B18" s="157">
        <v>0</v>
      </c>
      <c r="C18" s="182"/>
      <c r="D18" s="182"/>
      <c r="E18" s="182"/>
      <c r="F18" s="182"/>
      <c r="G18" s="10">
        <f>B18+F18</f>
        <v>0</v>
      </c>
    </row>
    <row r="19" spans="1:7">
      <c r="A19" s="147" t="s">
        <v>373</v>
      </c>
      <c r="B19" s="157">
        <v>554</v>
      </c>
      <c r="C19" s="182"/>
      <c r="D19" s="182"/>
      <c r="E19" s="182"/>
      <c r="F19" s="182">
        <v>25</v>
      </c>
      <c r="G19" s="10">
        <f>B19+F19</f>
        <v>579</v>
      </c>
    </row>
    <row r="20" spans="1:7">
      <c r="A20" s="147" t="s">
        <v>374</v>
      </c>
      <c r="B20" s="161">
        <v>5942</v>
      </c>
      <c r="C20" s="182"/>
      <c r="D20" s="182"/>
      <c r="E20" s="182"/>
      <c r="F20" s="182">
        <v>-5942</v>
      </c>
      <c r="G20" s="10">
        <f>B20+F20</f>
        <v>0</v>
      </c>
    </row>
    <row r="21" spans="1:7">
      <c r="A21" s="147" t="s">
        <v>375</v>
      </c>
      <c r="B21" s="161">
        <v>0</v>
      </c>
      <c r="C21" s="182"/>
      <c r="D21" s="182"/>
      <c r="E21" s="182"/>
      <c r="F21" s="182"/>
      <c r="G21" s="10">
        <f>B21+F21</f>
        <v>0</v>
      </c>
    </row>
    <row r="22" spans="1:7">
      <c r="A22" s="147" t="s">
        <v>135</v>
      </c>
      <c r="B22" s="161">
        <f t="shared" ref="B22" si="2">SUM(B23:B31)</f>
        <v>23000</v>
      </c>
      <c r="C22" s="182">
        <v>0</v>
      </c>
      <c r="D22" s="182">
        <v>0</v>
      </c>
      <c r="E22" s="182">
        <v>0</v>
      </c>
      <c r="F22" s="182">
        <v>0</v>
      </c>
      <c r="G22" s="10">
        <f>SUM(G23:G30)</f>
        <v>23000</v>
      </c>
    </row>
    <row r="23" spans="1:7">
      <c r="A23" s="147" t="s">
        <v>376</v>
      </c>
      <c r="B23" s="161">
        <v>15791</v>
      </c>
      <c r="C23" s="182"/>
      <c r="D23" s="182"/>
      <c r="E23" s="182"/>
      <c r="F23" s="182"/>
      <c r="G23" s="10">
        <f t="shared" ref="G23:G30" si="3">B23</f>
        <v>15791</v>
      </c>
    </row>
    <row r="24" spans="1:7">
      <c r="A24" s="147" t="s">
        <v>377</v>
      </c>
      <c r="B24" s="161">
        <v>3553</v>
      </c>
      <c r="C24" s="182"/>
      <c r="D24" s="182"/>
      <c r="E24" s="182"/>
      <c r="F24" s="182"/>
      <c r="G24" s="10">
        <f>B24</f>
        <v>3553</v>
      </c>
    </row>
    <row r="25" spans="1:7">
      <c r="A25" s="145" t="s">
        <v>378</v>
      </c>
      <c r="B25" s="161">
        <v>1006</v>
      </c>
      <c r="C25" s="182"/>
      <c r="D25" s="182"/>
      <c r="E25" s="182"/>
      <c r="F25" s="182"/>
      <c r="G25" s="10">
        <f>B25</f>
        <v>1006</v>
      </c>
    </row>
    <row r="26" spans="1:7">
      <c r="A26" s="145" t="s">
        <v>379</v>
      </c>
      <c r="B26" s="161">
        <v>0</v>
      </c>
      <c r="C26" s="182"/>
      <c r="D26" s="182"/>
      <c r="E26" s="182"/>
      <c r="F26" s="182"/>
      <c r="G26" s="10">
        <f>B26</f>
        <v>0</v>
      </c>
    </row>
    <row r="27" spans="1:7">
      <c r="A27" s="145" t="s">
        <v>380</v>
      </c>
      <c r="B27" s="161">
        <v>402</v>
      </c>
      <c r="C27" s="182"/>
      <c r="D27" s="182"/>
      <c r="E27" s="182"/>
      <c r="F27" s="182"/>
      <c r="G27" s="10">
        <f>B27</f>
        <v>402</v>
      </c>
    </row>
    <row r="28" spans="1:7">
      <c r="A28" s="145" t="s">
        <v>164</v>
      </c>
      <c r="B28" s="161">
        <v>0</v>
      </c>
      <c r="C28" s="182"/>
      <c r="D28" s="182"/>
      <c r="E28" s="182"/>
      <c r="F28" s="182"/>
      <c r="G28" s="10">
        <f>B28</f>
        <v>0</v>
      </c>
    </row>
    <row r="29" spans="1:7">
      <c r="A29" s="145" t="s">
        <v>165</v>
      </c>
      <c r="B29" s="161">
        <v>2248</v>
      </c>
      <c r="C29" s="182"/>
      <c r="D29" s="182"/>
      <c r="E29" s="182"/>
      <c r="F29" s="182"/>
      <c r="G29" s="10">
        <f>B29</f>
        <v>2248</v>
      </c>
    </row>
    <row r="30" spans="1:7">
      <c r="A30" s="145" t="s">
        <v>314</v>
      </c>
      <c r="B30" s="161">
        <v>0</v>
      </c>
      <c r="C30" s="182"/>
      <c r="D30" s="182"/>
      <c r="E30" s="182"/>
      <c r="F30" s="182"/>
      <c r="G30" s="10">
        <f>B30</f>
        <v>0</v>
      </c>
    </row>
    <row r="31" spans="1:7">
      <c r="A31" s="145"/>
      <c r="B31" s="10"/>
      <c r="C31" s="182"/>
      <c r="D31" s="182"/>
      <c r="E31" s="182"/>
      <c r="F31" s="182"/>
      <c r="G31" s="10"/>
    </row>
    <row r="32" spans="1:7">
      <c r="A32" s="148" t="s">
        <v>190</v>
      </c>
      <c r="B32" s="10">
        <f>SUM(B7,B22)</f>
        <v>511037</v>
      </c>
      <c r="C32" s="182">
        <v>0</v>
      </c>
      <c r="D32" s="182">
        <v>0</v>
      </c>
      <c r="E32" s="182">
        <v>0</v>
      </c>
      <c r="F32" s="182">
        <v>0</v>
      </c>
      <c r="G32" s="10">
        <f>SUM(G7,G22)</f>
        <v>811037</v>
      </c>
    </row>
    <row r="33" spans="1:6">
      <c r="A33" s="112"/>
      <c r="B33" s="112"/>
      <c r="C33" s="112"/>
      <c r="D33" s="112"/>
      <c r="E33" s="112"/>
      <c r="F33" s="112"/>
    </row>
    <row r="34" spans="1:6">
      <c r="A34" s="112"/>
      <c r="B34" s="112"/>
      <c r="C34" s="112"/>
      <c r="D34" s="112"/>
      <c r="E34" s="112"/>
      <c r="F34" s="112"/>
    </row>
    <row r="35" spans="1:6">
      <c r="A35" s="112"/>
      <c r="B35" s="112"/>
      <c r="C35" s="112"/>
      <c r="D35" s="112"/>
      <c r="E35" s="112"/>
      <c r="F35" s="112"/>
    </row>
    <row r="36" spans="1:6">
      <c r="A36" s="112"/>
      <c r="B36" s="112"/>
      <c r="C36" s="112"/>
      <c r="D36" s="112"/>
      <c r="E36" s="112"/>
      <c r="F36" s="112"/>
    </row>
    <row r="37" spans="1:6">
      <c r="A37" s="112"/>
      <c r="B37" s="112"/>
      <c r="C37" s="112"/>
      <c r="D37" s="112"/>
      <c r="E37" s="112"/>
      <c r="F37" s="112"/>
    </row>
    <row r="38" spans="1:6">
      <c r="A38" s="112"/>
      <c r="B38" s="112"/>
      <c r="C38" s="112"/>
      <c r="D38" s="112"/>
      <c r="E38" s="112"/>
      <c r="F38" s="112"/>
    </row>
    <row r="39" spans="1:6">
      <c r="A39" s="112"/>
      <c r="B39" s="112"/>
      <c r="C39" s="112"/>
      <c r="D39" s="112"/>
      <c r="E39" s="112"/>
      <c r="F39" s="112"/>
    </row>
    <row r="40" spans="1:6">
      <c r="A40" s="112"/>
      <c r="B40" s="112"/>
      <c r="C40" s="112"/>
      <c r="D40" s="112"/>
      <c r="E40" s="112"/>
      <c r="F40" s="112"/>
    </row>
    <row r="41" spans="1:6">
      <c r="A41" s="112"/>
      <c r="B41" s="112"/>
      <c r="C41" s="112"/>
      <c r="D41" s="112"/>
      <c r="E41" s="112"/>
      <c r="F41" s="112"/>
    </row>
    <row r="42" spans="1:6">
      <c r="A42" s="112"/>
      <c r="B42" s="112"/>
      <c r="C42" s="112"/>
      <c r="D42" s="112"/>
      <c r="E42" s="112"/>
      <c r="F42" s="112"/>
    </row>
    <row r="43" spans="1:6">
      <c r="A43" s="112"/>
      <c r="B43" s="112"/>
      <c r="C43" s="112"/>
      <c r="D43" s="112"/>
      <c r="E43" s="112"/>
      <c r="F43" s="112"/>
    </row>
    <row r="44" spans="1:6">
      <c r="A44" s="112"/>
      <c r="B44" s="112"/>
      <c r="C44" s="112"/>
      <c r="D44" s="112"/>
      <c r="E44" s="112"/>
      <c r="F44" s="112"/>
    </row>
    <row r="45" spans="1:6">
      <c r="A45" s="112"/>
      <c r="B45" s="112"/>
      <c r="C45" s="112"/>
      <c r="D45" s="112"/>
      <c r="E45" s="112"/>
      <c r="F45" s="112"/>
    </row>
    <row r="46" spans="1:6">
      <c r="A46" s="112"/>
      <c r="B46" s="112"/>
      <c r="C46" s="112"/>
      <c r="D46" s="112"/>
      <c r="E46" s="112"/>
      <c r="F46" s="112"/>
    </row>
    <row r="47" spans="1:6">
      <c r="A47" s="112"/>
      <c r="B47" s="112"/>
      <c r="C47" s="112"/>
      <c r="D47" s="112"/>
      <c r="E47" s="112"/>
      <c r="F47" s="112"/>
    </row>
    <row r="48" spans="1:6">
      <c r="A48" s="112"/>
      <c r="B48" s="112"/>
      <c r="C48" s="112"/>
      <c r="D48" s="112"/>
      <c r="E48" s="112"/>
      <c r="F48" s="112"/>
    </row>
    <row r="49" spans="1:6">
      <c r="A49" s="112"/>
      <c r="B49" s="112"/>
      <c r="C49" s="112"/>
      <c r="D49" s="112"/>
      <c r="E49" s="112"/>
      <c r="F49" s="112"/>
    </row>
    <row r="50" spans="1:6">
      <c r="A50" s="112"/>
      <c r="B50" s="112"/>
      <c r="C50" s="112"/>
      <c r="D50" s="112"/>
      <c r="E50" s="112"/>
      <c r="F50" s="112"/>
    </row>
    <row r="51" spans="1:6">
      <c r="A51" s="112"/>
      <c r="B51" s="112"/>
      <c r="C51" s="112"/>
      <c r="D51" s="112"/>
      <c r="E51" s="112"/>
      <c r="F51" s="112"/>
    </row>
    <row r="52" spans="1:6">
      <c r="A52" s="112"/>
      <c r="B52" s="112"/>
      <c r="C52" s="112"/>
      <c r="D52" s="112"/>
      <c r="E52" s="112"/>
      <c r="F52" s="112"/>
    </row>
    <row r="53" spans="1:6">
      <c r="A53" s="112"/>
      <c r="B53" s="112"/>
      <c r="C53" s="112"/>
      <c r="D53" s="112"/>
      <c r="E53" s="112"/>
      <c r="F53" s="112"/>
    </row>
    <row r="54" spans="1:6">
      <c r="A54" s="112"/>
      <c r="B54" s="112"/>
      <c r="C54" s="112"/>
      <c r="D54" s="112"/>
      <c r="E54" s="112"/>
      <c r="F54" s="112"/>
    </row>
    <row r="55" spans="1:6">
      <c r="A55" s="112"/>
      <c r="B55" s="112"/>
      <c r="C55" s="112"/>
      <c r="D55" s="112"/>
      <c r="E55" s="112"/>
      <c r="F55" s="112"/>
    </row>
    <row r="56" spans="1:6">
      <c r="A56" s="112"/>
      <c r="B56" s="112"/>
      <c r="C56" s="112"/>
      <c r="D56" s="112"/>
      <c r="E56" s="112"/>
      <c r="F56" s="112"/>
    </row>
    <row r="57" spans="1:6">
      <c r="A57" s="112"/>
      <c r="B57" s="112"/>
      <c r="C57" s="112"/>
      <c r="D57" s="112"/>
      <c r="E57" s="112"/>
      <c r="F57" s="112"/>
    </row>
    <row r="58" spans="1:6">
      <c r="A58" s="112"/>
      <c r="B58" s="112"/>
      <c r="C58" s="112"/>
      <c r="D58" s="112"/>
      <c r="E58" s="112"/>
      <c r="F58" s="112"/>
    </row>
    <row r="59" spans="1:6">
      <c r="A59" s="112"/>
      <c r="B59" s="112"/>
      <c r="C59" s="112"/>
      <c r="D59" s="112"/>
      <c r="E59" s="112"/>
      <c r="F59" s="112"/>
    </row>
    <row r="60" spans="1:6">
      <c r="A60" s="112"/>
      <c r="B60" s="112"/>
      <c r="C60" s="112"/>
      <c r="D60" s="112"/>
      <c r="E60" s="112"/>
      <c r="F60" s="112"/>
    </row>
    <row r="61" spans="1:6">
      <c r="A61" s="112"/>
      <c r="B61" s="112"/>
      <c r="C61" s="112"/>
      <c r="D61" s="112"/>
      <c r="E61" s="112"/>
      <c r="F61" s="112"/>
    </row>
    <row r="62" spans="1:6">
      <c r="A62" s="112"/>
      <c r="B62" s="112"/>
      <c r="C62" s="112"/>
      <c r="D62" s="112"/>
      <c r="E62" s="112"/>
      <c r="F62" s="112"/>
    </row>
    <row r="63" spans="1:6">
      <c r="A63" s="112"/>
      <c r="B63" s="112"/>
      <c r="C63" s="112"/>
      <c r="D63" s="112"/>
      <c r="E63" s="112"/>
      <c r="F63" s="112"/>
    </row>
    <row r="64" spans="1:6">
      <c r="A64" s="112"/>
      <c r="B64" s="112"/>
      <c r="C64" s="112"/>
      <c r="D64" s="112"/>
      <c r="E64" s="112"/>
      <c r="F64" s="112"/>
    </row>
    <row r="65" spans="1:6">
      <c r="A65" s="112"/>
      <c r="B65" s="112"/>
      <c r="C65" s="112"/>
      <c r="D65" s="112"/>
      <c r="E65" s="112"/>
      <c r="F65" s="112"/>
    </row>
    <row r="66" spans="1:6">
      <c r="A66" s="112"/>
      <c r="B66" s="112"/>
      <c r="C66" s="112"/>
      <c r="D66" s="112"/>
      <c r="E66" s="112"/>
      <c r="F66" s="112"/>
    </row>
    <row r="67" spans="1:6">
      <c r="A67" s="112"/>
      <c r="B67" s="112"/>
      <c r="C67" s="112"/>
      <c r="D67" s="112"/>
      <c r="E67" s="112"/>
      <c r="F67" s="112"/>
    </row>
    <row r="68" spans="1:6">
      <c r="A68" s="112"/>
      <c r="B68" s="112"/>
      <c r="C68" s="112"/>
      <c r="D68" s="112"/>
      <c r="E68" s="112"/>
      <c r="F68" s="112"/>
    </row>
    <row r="69" spans="1:6">
      <c r="A69" s="112"/>
      <c r="B69" s="112"/>
      <c r="C69" s="112"/>
      <c r="D69" s="112"/>
      <c r="E69" s="112"/>
      <c r="F69" s="112"/>
    </row>
    <row r="70" spans="1:6">
      <c r="A70" s="112"/>
      <c r="B70" s="112"/>
      <c r="C70" s="112"/>
      <c r="D70" s="112"/>
      <c r="E70" s="112"/>
      <c r="F70" s="112"/>
    </row>
    <row r="71" spans="1:6">
      <c r="A71" s="112"/>
      <c r="B71" s="112"/>
      <c r="C71" s="112"/>
      <c r="D71" s="112"/>
      <c r="E71" s="112"/>
      <c r="F71" s="112"/>
    </row>
    <row r="72" spans="1:6">
      <c r="A72" s="112"/>
      <c r="B72" s="112"/>
      <c r="C72" s="112"/>
      <c r="D72" s="112"/>
      <c r="E72" s="112"/>
      <c r="F72" s="112"/>
    </row>
    <row r="73" spans="1:6">
      <c r="A73" s="112"/>
      <c r="B73" s="112"/>
      <c r="C73" s="112"/>
      <c r="D73" s="112"/>
      <c r="E73" s="112"/>
      <c r="F73" s="112"/>
    </row>
    <row r="74" spans="1:6">
      <c r="A74" s="112"/>
      <c r="B74" s="112"/>
      <c r="C74" s="112"/>
      <c r="D74" s="112"/>
      <c r="E74" s="112"/>
      <c r="F74" s="112"/>
    </row>
    <row r="75" spans="1:6">
      <c r="A75" s="112"/>
      <c r="B75" s="112"/>
      <c r="C75" s="112"/>
      <c r="D75" s="112"/>
      <c r="E75" s="112"/>
      <c r="F75" s="112"/>
    </row>
    <row r="76" spans="1:6">
      <c r="A76" s="112"/>
      <c r="B76" s="112"/>
      <c r="C76" s="112"/>
      <c r="D76" s="112"/>
      <c r="E76" s="112"/>
      <c r="F76" s="112"/>
    </row>
    <row r="77" spans="1:6">
      <c r="A77" s="112"/>
      <c r="B77" s="112"/>
      <c r="C77" s="112"/>
      <c r="D77" s="112"/>
      <c r="E77" s="112"/>
      <c r="F77" s="112"/>
    </row>
    <row r="78" spans="1:6">
      <c r="A78" s="112"/>
      <c r="B78" s="112"/>
      <c r="C78" s="112"/>
      <c r="D78" s="112"/>
      <c r="E78" s="112"/>
      <c r="F78" s="112"/>
    </row>
    <row r="79" spans="1:6">
      <c r="A79" s="112"/>
      <c r="B79" s="112"/>
      <c r="C79" s="112"/>
      <c r="D79" s="112"/>
      <c r="E79" s="112"/>
      <c r="F79" s="112"/>
    </row>
    <row r="80" spans="1:6">
      <c r="A80" s="112"/>
      <c r="B80" s="112"/>
      <c r="C80" s="112"/>
      <c r="D80" s="112"/>
      <c r="E80" s="112"/>
      <c r="F80" s="112"/>
    </row>
    <row r="81" spans="1:6">
      <c r="A81" s="112"/>
      <c r="B81" s="112"/>
      <c r="C81" s="112"/>
      <c r="D81" s="112"/>
      <c r="E81" s="112"/>
      <c r="F81" s="112"/>
    </row>
    <row r="82" spans="1:6">
      <c r="A82" s="112"/>
      <c r="B82" s="112"/>
      <c r="C82" s="112"/>
      <c r="D82" s="112"/>
      <c r="E82" s="112"/>
      <c r="F82" s="112"/>
    </row>
    <row r="83" spans="1:6">
      <c r="A83" s="112"/>
      <c r="B83" s="112"/>
      <c r="C83" s="112"/>
      <c r="D83" s="112"/>
      <c r="E83" s="112"/>
      <c r="F83" s="112"/>
    </row>
    <row r="84" spans="1:6">
      <c r="A84" s="112"/>
      <c r="B84" s="112"/>
      <c r="C84" s="112"/>
      <c r="D84" s="112"/>
      <c r="E84" s="112"/>
      <c r="F84" s="112"/>
    </row>
    <row r="85" spans="1:6">
      <c r="A85" s="112"/>
      <c r="B85" s="112"/>
      <c r="C85" s="112"/>
      <c r="D85" s="112"/>
      <c r="E85" s="112"/>
      <c r="F85" s="112"/>
    </row>
    <row r="86" spans="1:6">
      <c r="A86" s="112"/>
      <c r="B86" s="112"/>
      <c r="C86" s="112"/>
      <c r="D86" s="112"/>
      <c r="E86" s="112"/>
      <c r="F86" s="112"/>
    </row>
    <row r="87" spans="1:6">
      <c r="A87" s="112"/>
      <c r="B87" s="112"/>
      <c r="C87" s="112"/>
      <c r="D87" s="112"/>
      <c r="E87" s="112"/>
      <c r="F87" s="112"/>
    </row>
    <row r="88" spans="1:6">
      <c r="A88" s="112"/>
      <c r="B88" s="112"/>
      <c r="C88" s="112"/>
      <c r="D88" s="112"/>
      <c r="E88" s="112"/>
      <c r="F88" s="112"/>
    </row>
    <row r="89" spans="1:6">
      <c r="A89" s="112"/>
      <c r="B89" s="112"/>
      <c r="C89" s="112"/>
      <c r="D89" s="112"/>
      <c r="E89" s="112"/>
      <c r="F89" s="112"/>
    </row>
    <row r="90" spans="1:6">
      <c r="A90" s="112"/>
      <c r="B90" s="112"/>
      <c r="C90" s="112"/>
      <c r="D90" s="112"/>
      <c r="E90" s="112"/>
      <c r="F90" s="112"/>
    </row>
    <row r="91" spans="1:6">
      <c r="A91" s="112"/>
      <c r="B91" s="112"/>
      <c r="C91" s="112"/>
      <c r="D91" s="112"/>
      <c r="E91" s="112"/>
      <c r="F91" s="112"/>
    </row>
    <row r="92" spans="1:6">
      <c r="A92" s="112"/>
      <c r="B92" s="112"/>
      <c r="C92" s="112"/>
      <c r="D92" s="112"/>
      <c r="E92" s="112"/>
      <c r="F92" s="112"/>
    </row>
    <row r="93" spans="1:6">
      <c r="A93" s="112"/>
      <c r="B93" s="112"/>
      <c r="C93" s="112"/>
      <c r="D93" s="112"/>
      <c r="E93" s="112"/>
      <c r="F93" s="112"/>
    </row>
    <row r="94" spans="1:6">
      <c r="A94" s="112"/>
      <c r="B94" s="112"/>
      <c r="C94" s="112"/>
      <c r="D94" s="112"/>
      <c r="E94" s="112"/>
      <c r="F94" s="112"/>
    </row>
    <row r="95" spans="1:6">
      <c r="A95" s="112"/>
      <c r="B95" s="112"/>
      <c r="C95" s="112"/>
      <c r="D95" s="112"/>
      <c r="E95" s="112"/>
      <c r="F95" s="112"/>
    </row>
    <row r="96" spans="1:6">
      <c r="A96" s="112"/>
      <c r="B96" s="112"/>
      <c r="C96" s="112"/>
      <c r="D96" s="112"/>
      <c r="E96" s="112"/>
      <c r="F96" s="112"/>
    </row>
    <row r="97" spans="1:6">
      <c r="A97" s="112"/>
      <c r="B97" s="112"/>
      <c r="C97" s="112"/>
      <c r="D97" s="112"/>
      <c r="E97" s="112"/>
      <c r="F97" s="112"/>
    </row>
    <row r="98" spans="1:6">
      <c r="A98" s="112"/>
      <c r="B98" s="112"/>
      <c r="C98" s="112"/>
      <c r="D98" s="112"/>
      <c r="E98" s="112"/>
      <c r="F98" s="112"/>
    </row>
    <row r="99" spans="1:6">
      <c r="A99" s="112"/>
      <c r="B99" s="112"/>
      <c r="C99" s="112"/>
      <c r="D99" s="112"/>
      <c r="E99" s="112"/>
      <c r="F99" s="112"/>
    </row>
    <row r="100" spans="1:6">
      <c r="A100" s="112"/>
      <c r="B100" s="112"/>
      <c r="C100" s="112"/>
      <c r="D100" s="112"/>
      <c r="E100" s="112"/>
      <c r="F100" s="112"/>
    </row>
    <row r="101" spans="1:6">
      <c r="A101" s="112"/>
      <c r="B101" s="112"/>
      <c r="C101" s="112"/>
      <c r="D101" s="112"/>
      <c r="E101" s="112"/>
      <c r="F101" s="112"/>
    </row>
    <row r="102" spans="1:6">
      <c r="A102" s="112"/>
      <c r="B102" s="112"/>
      <c r="C102" s="112"/>
      <c r="D102" s="112"/>
      <c r="E102" s="112"/>
      <c r="F102" s="112"/>
    </row>
    <row r="103" spans="1:6">
      <c r="A103" s="112"/>
      <c r="B103" s="112"/>
      <c r="C103" s="112"/>
      <c r="D103" s="112"/>
      <c r="E103" s="112"/>
      <c r="F103" s="112"/>
    </row>
    <row r="104" spans="1:6">
      <c r="A104" s="112"/>
      <c r="B104" s="112"/>
      <c r="C104" s="112"/>
      <c r="D104" s="112"/>
      <c r="E104" s="112"/>
      <c r="F104" s="112"/>
    </row>
    <row r="105" spans="1:6">
      <c r="A105" s="112"/>
      <c r="B105" s="112"/>
      <c r="C105" s="112"/>
      <c r="D105" s="112"/>
      <c r="E105" s="112"/>
      <c r="F105" s="112"/>
    </row>
    <row r="106" spans="1:6">
      <c r="A106" s="112"/>
      <c r="B106" s="112"/>
      <c r="C106" s="112"/>
      <c r="D106" s="112"/>
      <c r="E106" s="112"/>
      <c r="F106" s="112"/>
    </row>
    <row r="107" spans="1:6">
      <c r="A107" s="112"/>
      <c r="B107" s="112"/>
      <c r="C107" s="112"/>
      <c r="D107" s="112"/>
      <c r="E107" s="112"/>
      <c r="F107" s="112"/>
    </row>
    <row r="108" spans="1:6">
      <c r="A108" s="112"/>
      <c r="B108" s="112"/>
      <c r="C108" s="112"/>
      <c r="D108" s="112"/>
      <c r="E108" s="112"/>
      <c r="F108" s="112"/>
    </row>
    <row r="109" spans="1:6">
      <c r="A109" s="112"/>
      <c r="B109" s="112"/>
      <c r="C109" s="112"/>
      <c r="D109" s="112"/>
      <c r="E109" s="112"/>
      <c r="F109" s="112"/>
    </row>
    <row r="110" spans="1:6">
      <c r="A110" s="112"/>
      <c r="B110" s="112"/>
      <c r="C110" s="112"/>
      <c r="D110" s="112"/>
      <c r="E110" s="112"/>
      <c r="F110" s="112"/>
    </row>
    <row r="111" spans="1:6">
      <c r="A111" s="112"/>
      <c r="B111" s="112"/>
      <c r="C111" s="112"/>
      <c r="D111" s="112"/>
      <c r="E111" s="112"/>
      <c r="F111" s="112"/>
    </row>
    <row r="112" spans="1:6">
      <c r="A112" s="112"/>
      <c r="B112" s="112"/>
      <c r="C112" s="112"/>
      <c r="D112" s="112"/>
      <c r="E112" s="112"/>
      <c r="F112" s="112"/>
    </row>
    <row r="113" spans="1:6">
      <c r="A113" s="112"/>
      <c r="B113" s="112"/>
      <c r="C113" s="112"/>
      <c r="D113" s="112"/>
      <c r="E113" s="112"/>
      <c r="F113" s="112"/>
    </row>
    <row r="114" spans="1:6">
      <c r="A114" s="112"/>
      <c r="B114" s="112"/>
      <c r="C114" s="112"/>
      <c r="D114" s="112"/>
      <c r="E114" s="112"/>
      <c r="F114" s="112"/>
    </row>
    <row r="115" spans="1:6">
      <c r="A115" s="112"/>
      <c r="B115" s="112"/>
      <c r="C115" s="112"/>
      <c r="D115" s="112"/>
      <c r="E115" s="112"/>
      <c r="F115" s="112"/>
    </row>
    <row r="116" spans="1:6">
      <c r="A116" s="112"/>
      <c r="B116" s="112"/>
      <c r="C116" s="112"/>
      <c r="D116" s="112"/>
      <c r="E116" s="112"/>
      <c r="F116" s="112"/>
    </row>
    <row r="117" spans="1:6">
      <c r="A117" s="112"/>
      <c r="B117" s="112"/>
      <c r="C117" s="112"/>
      <c r="D117" s="112"/>
      <c r="E117" s="112"/>
      <c r="F117" s="112"/>
    </row>
    <row r="118" spans="1:6">
      <c r="A118" s="112"/>
      <c r="B118" s="112"/>
      <c r="C118" s="112"/>
      <c r="D118" s="112"/>
      <c r="E118" s="112"/>
      <c r="F118" s="112"/>
    </row>
    <row r="119" spans="1:6">
      <c r="A119" s="112"/>
      <c r="B119" s="112"/>
      <c r="C119" s="112"/>
      <c r="D119" s="112"/>
      <c r="E119" s="112"/>
      <c r="F119" s="112"/>
    </row>
    <row r="120" spans="1:6">
      <c r="A120" s="112"/>
      <c r="B120" s="112"/>
      <c r="C120" s="112"/>
      <c r="D120" s="112"/>
      <c r="E120" s="112"/>
      <c r="F120" s="112"/>
    </row>
    <row r="121" spans="1:6">
      <c r="A121" s="112"/>
      <c r="B121" s="112"/>
      <c r="C121" s="112"/>
      <c r="D121" s="112"/>
      <c r="E121" s="112"/>
      <c r="F121" s="112"/>
    </row>
    <row r="122" spans="1:6">
      <c r="A122" s="112"/>
      <c r="B122" s="112"/>
      <c r="C122" s="112"/>
      <c r="D122" s="112"/>
      <c r="E122" s="112"/>
      <c r="F122" s="112"/>
    </row>
    <row r="123" spans="1:6">
      <c r="A123" s="112"/>
      <c r="B123" s="112"/>
      <c r="C123" s="112"/>
      <c r="D123" s="112"/>
      <c r="E123" s="112"/>
      <c r="F123" s="112"/>
    </row>
    <row r="124" spans="1:6">
      <c r="A124" s="112"/>
      <c r="B124" s="112"/>
      <c r="C124" s="112"/>
      <c r="D124" s="112"/>
      <c r="E124" s="112"/>
      <c r="F124" s="112"/>
    </row>
    <row r="125" spans="1:6">
      <c r="A125" s="112"/>
      <c r="B125" s="112"/>
      <c r="C125" s="112"/>
      <c r="D125" s="112"/>
      <c r="E125" s="112"/>
      <c r="F125" s="112"/>
    </row>
    <row r="126" spans="1:6">
      <c r="A126" s="112"/>
      <c r="B126" s="112"/>
      <c r="C126" s="112"/>
      <c r="D126" s="112"/>
      <c r="E126" s="112"/>
      <c r="F126" s="112"/>
    </row>
    <row r="127" spans="1:6">
      <c r="A127" s="112"/>
      <c r="B127" s="112"/>
      <c r="C127" s="112"/>
      <c r="D127" s="112"/>
      <c r="E127" s="112"/>
      <c r="F127" s="112"/>
    </row>
    <row r="128" spans="1:6">
      <c r="A128" s="112"/>
      <c r="B128" s="112"/>
      <c r="C128" s="112"/>
      <c r="D128" s="112"/>
      <c r="E128" s="112"/>
      <c r="F128" s="112"/>
    </row>
    <row r="129" spans="1:6">
      <c r="A129" s="112"/>
      <c r="B129" s="112"/>
      <c r="C129" s="112"/>
      <c r="D129" s="112"/>
      <c r="E129" s="112"/>
      <c r="F129" s="112"/>
    </row>
    <row r="130" spans="1:6">
      <c r="A130" s="112"/>
      <c r="B130" s="112"/>
      <c r="C130" s="112"/>
      <c r="D130" s="112"/>
      <c r="E130" s="112"/>
      <c r="F130" s="112"/>
    </row>
    <row r="131" spans="1:6">
      <c r="A131" s="112"/>
      <c r="B131" s="112"/>
      <c r="C131" s="112"/>
      <c r="D131" s="112"/>
      <c r="E131" s="112"/>
      <c r="F131" s="112"/>
    </row>
    <row r="132" spans="1:6">
      <c r="A132" s="112"/>
      <c r="B132" s="112"/>
      <c r="C132" s="112"/>
      <c r="D132" s="112"/>
      <c r="E132" s="112"/>
      <c r="F132" s="112"/>
    </row>
    <row r="133" spans="1:6">
      <c r="A133" s="112"/>
      <c r="B133" s="112"/>
      <c r="C133" s="112"/>
      <c r="D133" s="112"/>
      <c r="E133" s="112"/>
      <c r="F133" s="112"/>
    </row>
    <row r="134" spans="1:6">
      <c r="A134" s="112"/>
      <c r="B134" s="112"/>
      <c r="C134" s="112"/>
      <c r="D134" s="112"/>
      <c r="E134" s="112"/>
      <c r="F134" s="112"/>
    </row>
    <row r="135" spans="1:6">
      <c r="A135" s="112"/>
      <c r="B135" s="112"/>
      <c r="C135" s="112"/>
      <c r="D135" s="112"/>
      <c r="E135" s="112"/>
      <c r="F135" s="112"/>
    </row>
    <row r="136" spans="1:6">
      <c r="A136" s="112"/>
      <c r="B136" s="112"/>
      <c r="C136" s="112"/>
      <c r="D136" s="112"/>
      <c r="E136" s="112"/>
      <c r="F136" s="112"/>
    </row>
    <row r="137" spans="1:6">
      <c r="A137" s="112"/>
      <c r="B137" s="112"/>
      <c r="C137" s="112"/>
      <c r="D137" s="112"/>
      <c r="E137" s="112"/>
      <c r="F137" s="112"/>
    </row>
    <row r="138" spans="1:6">
      <c r="A138" s="112"/>
      <c r="B138" s="112"/>
      <c r="C138" s="112"/>
      <c r="D138" s="112"/>
      <c r="E138" s="112"/>
      <c r="F138" s="112"/>
    </row>
    <row r="139" spans="1:6">
      <c r="A139" s="112"/>
      <c r="B139" s="112"/>
      <c r="C139" s="112"/>
      <c r="D139" s="112"/>
      <c r="E139" s="112"/>
      <c r="F139" s="112"/>
    </row>
    <row r="140" spans="1:6">
      <c r="A140" s="112"/>
      <c r="B140" s="112"/>
      <c r="C140" s="112"/>
      <c r="D140" s="112"/>
      <c r="E140" s="112"/>
      <c r="F140" s="112"/>
    </row>
    <row r="141" spans="1:6">
      <c r="A141" s="112"/>
      <c r="B141" s="112"/>
      <c r="C141" s="112"/>
      <c r="D141" s="112"/>
      <c r="E141" s="112"/>
      <c r="F141" s="112"/>
    </row>
    <row r="142" spans="1:6">
      <c r="A142" s="112"/>
      <c r="B142" s="112"/>
      <c r="C142" s="112"/>
      <c r="D142" s="112"/>
      <c r="E142" s="112"/>
      <c r="F142" s="112"/>
    </row>
    <row r="143" spans="1:6">
      <c r="A143" s="112"/>
      <c r="B143" s="112"/>
      <c r="C143" s="112"/>
      <c r="D143" s="112"/>
      <c r="E143" s="112"/>
      <c r="F143" s="112"/>
    </row>
    <row r="144" spans="1:6">
      <c r="A144" s="112"/>
      <c r="B144" s="112"/>
      <c r="C144" s="112"/>
      <c r="D144" s="112"/>
      <c r="E144" s="112"/>
      <c r="F144" s="112"/>
    </row>
    <row r="145" spans="1:6">
      <c r="A145" s="112"/>
      <c r="B145" s="112"/>
      <c r="C145" s="112"/>
      <c r="D145" s="112"/>
      <c r="E145" s="112"/>
      <c r="F145" s="112"/>
    </row>
    <row r="146" spans="1:6">
      <c r="A146" s="112"/>
      <c r="B146" s="112"/>
      <c r="C146" s="112"/>
      <c r="D146" s="112"/>
      <c r="E146" s="112"/>
      <c r="F146" s="112"/>
    </row>
    <row r="147" spans="1:6">
      <c r="A147" s="112"/>
      <c r="B147" s="112"/>
      <c r="C147" s="112"/>
      <c r="D147" s="112"/>
      <c r="E147" s="112"/>
      <c r="F147" s="112"/>
    </row>
    <row r="148" spans="1:6">
      <c r="A148" s="112"/>
      <c r="B148" s="112"/>
      <c r="C148" s="112"/>
      <c r="D148" s="112"/>
      <c r="E148" s="112"/>
      <c r="F148" s="112"/>
    </row>
    <row r="149" spans="1:6">
      <c r="A149" s="112"/>
      <c r="B149" s="112"/>
      <c r="C149" s="112"/>
      <c r="D149" s="112"/>
      <c r="E149" s="112"/>
      <c r="F149" s="112"/>
    </row>
    <row r="150" spans="1:6">
      <c r="A150" s="112"/>
      <c r="B150" s="112"/>
      <c r="C150" s="112"/>
      <c r="D150" s="112"/>
      <c r="E150" s="112"/>
      <c r="F150" s="112"/>
    </row>
    <row r="151" spans="1:6">
      <c r="A151" s="112"/>
      <c r="B151" s="112"/>
      <c r="C151" s="112"/>
      <c r="D151" s="112"/>
      <c r="E151" s="112"/>
      <c r="F151" s="112"/>
    </row>
    <row r="152" spans="1:6">
      <c r="A152" s="112"/>
      <c r="B152" s="112"/>
      <c r="C152" s="112"/>
      <c r="D152" s="112"/>
      <c r="E152" s="112"/>
      <c r="F152" s="112"/>
    </row>
    <row r="153" spans="1:6">
      <c r="A153" s="112"/>
      <c r="B153" s="112"/>
      <c r="C153" s="112"/>
      <c r="D153" s="112"/>
      <c r="E153" s="112"/>
      <c r="F153" s="112"/>
    </row>
    <row r="154" spans="1:6">
      <c r="A154" s="112"/>
      <c r="B154" s="112"/>
      <c r="C154" s="112"/>
      <c r="D154" s="112"/>
      <c r="E154" s="112"/>
      <c r="F154" s="112"/>
    </row>
    <row r="155" spans="1:6">
      <c r="A155" s="112"/>
      <c r="B155" s="112"/>
      <c r="C155" s="112"/>
      <c r="D155" s="112"/>
      <c r="E155" s="112"/>
      <c r="F155" s="112"/>
    </row>
    <row r="156" spans="1:6">
      <c r="A156" s="112"/>
      <c r="B156" s="112"/>
      <c r="C156" s="112"/>
      <c r="D156" s="112"/>
      <c r="E156" s="112"/>
      <c r="F156" s="112"/>
    </row>
    <row r="157" spans="1:6">
      <c r="A157" s="112"/>
      <c r="B157" s="112"/>
      <c r="C157" s="112"/>
      <c r="D157" s="112"/>
      <c r="E157" s="112"/>
      <c r="F157" s="112"/>
    </row>
    <row r="158" spans="1:6">
      <c r="A158" s="112"/>
      <c r="B158" s="112"/>
      <c r="C158" s="112"/>
      <c r="D158" s="112"/>
      <c r="E158" s="112"/>
      <c r="F158" s="112"/>
    </row>
    <row r="159" spans="1:6">
      <c r="A159" s="112"/>
      <c r="B159" s="112"/>
      <c r="C159" s="112"/>
      <c r="D159" s="112"/>
      <c r="E159" s="112"/>
      <c r="F159" s="112"/>
    </row>
    <row r="160" spans="1:6">
      <c r="A160" s="112"/>
      <c r="B160" s="112"/>
      <c r="C160" s="112"/>
      <c r="D160" s="112"/>
      <c r="E160" s="112"/>
      <c r="F160" s="112"/>
    </row>
    <row r="161" spans="1:6">
      <c r="A161" s="112"/>
      <c r="B161" s="112"/>
      <c r="C161" s="112"/>
      <c r="D161" s="112"/>
      <c r="E161" s="112"/>
      <c r="F161" s="112"/>
    </row>
    <row r="162" spans="1:6">
      <c r="A162" s="112"/>
      <c r="B162" s="112"/>
      <c r="C162" s="112"/>
      <c r="D162" s="112"/>
      <c r="E162" s="112"/>
      <c r="F162" s="112"/>
    </row>
    <row r="163" spans="1:6">
      <c r="A163" s="112"/>
      <c r="B163" s="112"/>
      <c r="C163" s="112"/>
      <c r="D163" s="112"/>
      <c r="E163" s="112"/>
      <c r="F163" s="112"/>
    </row>
    <row r="164" spans="1:6">
      <c r="A164" s="112"/>
      <c r="B164" s="112"/>
      <c r="C164" s="112"/>
      <c r="D164" s="112"/>
      <c r="E164" s="112"/>
      <c r="F164" s="112"/>
    </row>
    <row r="165" spans="1:6">
      <c r="A165" s="112"/>
      <c r="B165" s="112"/>
      <c r="C165" s="112"/>
      <c r="D165" s="112"/>
      <c r="E165" s="112"/>
      <c r="F165" s="112"/>
    </row>
    <row r="166" spans="1:6">
      <c r="A166" s="112"/>
      <c r="B166" s="112"/>
      <c r="C166" s="112"/>
      <c r="D166" s="112"/>
      <c r="E166" s="112"/>
      <c r="F166" s="112"/>
    </row>
    <row r="167" spans="1:6">
      <c r="A167" s="112"/>
      <c r="B167" s="112"/>
      <c r="C167" s="112"/>
      <c r="D167" s="112"/>
      <c r="E167" s="112"/>
      <c r="F167" s="112"/>
    </row>
    <row r="168" spans="1:6">
      <c r="A168" s="112"/>
      <c r="B168" s="112"/>
      <c r="C168" s="112"/>
      <c r="D168" s="112"/>
      <c r="E168" s="112"/>
      <c r="F168" s="112"/>
    </row>
    <row r="169" spans="1:6">
      <c r="A169" s="112"/>
      <c r="B169" s="112"/>
      <c r="C169" s="112"/>
      <c r="D169" s="112"/>
      <c r="E169" s="112"/>
      <c r="F169" s="112"/>
    </row>
    <row r="170" spans="1:6">
      <c r="A170" s="112"/>
      <c r="B170" s="112"/>
      <c r="C170" s="112"/>
      <c r="D170" s="112"/>
      <c r="E170" s="112"/>
      <c r="F170" s="112"/>
    </row>
    <row r="171" spans="1:6">
      <c r="A171" s="112"/>
      <c r="B171" s="112"/>
      <c r="C171" s="112"/>
      <c r="D171" s="112"/>
      <c r="E171" s="112"/>
      <c r="F171" s="112"/>
    </row>
    <row r="172" spans="1:6">
      <c r="A172" s="112"/>
      <c r="B172" s="112"/>
      <c r="C172" s="112"/>
      <c r="D172" s="112"/>
      <c r="E172" s="112"/>
      <c r="F172" s="112"/>
    </row>
  </sheetData>
  <mergeCells count="9">
    <mergeCell ref="A1:G1"/>
    <mergeCell ref="A2:G2"/>
    <mergeCell ref="A3:G3"/>
    <mergeCell ref="C4:F4"/>
    <mergeCell ref="C5:E5"/>
    <mergeCell ref="A4:A6"/>
    <mergeCell ref="B4:B6"/>
    <mergeCell ref="F5:F6"/>
    <mergeCell ref="G4:G6"/>
  </mergeCells>
  <pageMargins left="0.699305555555556" right="0.699305555555556" top="0.75" bottom="0.75" header="0.3" footer="0.3"/>
  <pageSetup paperSize="9" orientation="landscape"/>
  <headerFooter alignWithMargins="0">
    <oddFooter>&amp;C‐ 19 ‐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V226"/>
  <sheetViews>
    <sheetView showGridLines="0" showZeros="0" topLeftCell="A124" workbookViewId="0">
      <selection activeCell="A135" sqref="A135"/>
    </sheetView>
  </sheetViews>
  <sheetFormatPr defaultColWidth="9.125" defaultRowHeight="14.25"/>
  <cols>
    <col min="1" max="1" width="29.5" style="53" customWidth="1"/>
    <col min="2" max="2" width="9.625" style="53" customWidth="1"/>
    <col min="3" max="3" width="8.5" style="53" customWidth="1"/>
    <col min="4" max="4" width="8" style="53" customWidth="1"/>
    <col min="5" max="5" width="8.5" style="53" customWidth="1"/>
    <col min="6" max="6" width="9" style="53" customWidth="1"/>
    <col min="7" max="7" width="8.5" style="53" customWidth="1"/>
    <col min="8" max="12" width="8" style="53" customWidth="1"/>
    <col min="13" max="13" width="6.625" style="53" customWidth="1"/>
    <col min="14" max="15" width="9.375" style="53" customWidth="1"/>
    <col min="16" max="16" width="7.625" style="53" customWidth="1"/>
    <col min="17" max="17" width="9.375" style="53" customWidth="1"/>
    <col min="18" max="18" width="8.25" style="53" customWidth="1"/>
    <col min="19" max="19" width="9.625" style="53" customWidth="1"/>
    <col min="20" max="20" width="9.375" style="53" customWidth="1"/>
    <col min="21" max="22" width="8.5" style="53" customWidth="1"/>
    <col min="23" max="16384" width="9.125" style="53"/>
  </cols>
  <sheetData>
    <row r="1" ht="33.95" customHeight="1" spans="1:22">
      <c r="A1" s="103" t="s">
        <v>38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>
      <c r="A2" s="104" t="s">
        <v>381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</row>
    <row r="3" spans="1:22">
      <c r="A3" s="105" t="s">
        <v>155</v>
      </c>
      <c r="B3" s="105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5"/>
      <c r="T3" s="105"/>
      <c r="U3" s="105"/>
      <c r="V3" s="105"/>
    </row>
    <row r="4" ht="18" customHeight="1" spans="1:22">
      <c r="A4" s="171" t="s">
        <v>382</v>
      </c>
      <c r="B4" s="172" t="s">
        <v>101</v>
      </c>
      <c r="C4" s="173" t="s">
        <v>358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81"/>
      <c r="S4" s="172" t="s">
        <v>102</v>
      </c>
      <c r="T4" s="171" t="s">
        <v>103</v>
      </c>
      <c r="U4" s="172" t="s">
        <v>383</v>
      </c>
      <c r="V4" s="172" t="s">
        <v>384</v>
      </c>
    </row>
    <row r="5" ht="44.45" customHeight="1" spans="1:22">
      <c r="A5" s="175"/>
      <c r="B5" s="176"/>
      <c r="C5" s="177" t="s">
        <v>361</v>
      </c>
      <c r="D5" s="178" t="s">
        <v>385</v>
      </c>
      <c r="E5" s="178" t="s">
        <v>386</v>
      </c>
      <c r="F5" s="178" t="s">
        <v>387</v>
      </c>
      <c r="G5" s="178" t="s">
        <v>388</v>
      </c>
      <c r="H5" s="178" t="s">
        <v>389</v>
      </c>
      <c r="I5" s="178" t="s">
        <v>390</v>
      </c>
      <c r="J5" s="178" t="s">
        <v>334</v>
      </c>
      <c r="K5" s="178" t="s">
        <v>391</v>
      </c>
      <c r="L5" s="178" t="s">
        <v>392</v>
      </c>
      <c r="M5" s="178" t="s">
        <v>393</v>
      </c>
      <c r="N5" s="178" t="s">
        <v>347</v>
      </c>
      <c r="O5" s="178" t="s">
        <v>394</v>
      </c>
      <c r="P5" s="178" t="s">
        <v>345</v>
      </c>
      <c r="Q5" s="178" t="s">
        <v>395</v>
      </c>
      <c r="R5" s="178" t="s">
        <v>363</v>
      </c>
      <c r="S5" s="176"/>
      <c r="T5" s="175"/>
      <c r="U5" s="176"/>
      <c r="V5" s="176"/>
    </row>
    <row r="6" ht="22.9" customHeight="1" spans="1:22">
      <c r="A6" s="178" t="s">
        <v>191</v>
      </c>
      <c r="B6" s="179">
        <v>551489</v>
      </c>
      <c r="C6" s="179">
        <v>-24765</v>
      </c>
      <c r="D6" s="179">
        <v>0</v>
      </c>
      <c r="E6" s="179">
        <v>150751</v>
      </c>
      <c r="F6" s="179">
        <v>149803</v>
      </c>
      <c r="G6" s="179">
        <v>56393</v>
      </c>
      <c r="H6" s="179">
        <v>2092</v>
      </c>
      <c r="I6" s="179">
        <v>0</v>
      </c>
      <c r="J6" s="179">
        <v>600</v>
      </c>
      <c r="K6" s="179">
        <v>0</v>
      </c>
      <c r="L6" s="179">
        <v>0</v>
      </c>
      <c r="M6" s="179">
        <v>0</v>
      </c>
      <c r="N6" s="179">
        <v>0</v>
      </c>
      <c r="O6" s="179">
        <v>-164525</v>
      </c>
      <c r="P6" s="179">
        <v>-219879</v>
      </c>
      <c r="Q6" s="179">
        <v>0</v>
      </c>
      <c r="R6" s="179">
        <v>0</v>
      </c>
      <c r="S6" s="179">
        <v>526724</v>
      </c>
      <c r="T6" s="179">
        <v>445934</v>
      </c>
      <c r="U6" s="179">
        <v>80790</v>
      </c>
      <c r="V6" s="179">
        <v>80790</v>
      </c>
    </row>
    <row r="7" ht="22.9" customHeight="1" spans="1:22">
      <c r="A7" s="180" t="s">
        <v>396</v>
      </c>
      <c r="B7" s="179">
        <v>57931</v>
      </c>
      <c r="C7" s="179">
        <v>7369</v>
      </c>
      <c r="D7" s="179">
        <v>0</v>
      </c>
      <c r="E7" s="179">
        <v>9442</v>
      </c>
      <c r="F7" s="179">
        <v>565</v>
      </c>
      <c r="G7" s="179">
        <v>6009</v>
      </c>
      <c r="H7" s="179">
        <v>2092</v>
      </c>
      <c r="I7" s="179">
        <v>0</v>
      </c>
      <c r="J7" s="179">
        <v>0</v>
      </c>
      <c r="K7" s="179">
        <v>0</v>
      </c>
      <c r="L7" s="179">
        <v>0</v>
      </c>
      <c r="M7" s="179">
        <v>0</v>
      </c>
      <c r="N7" s="179">
        <v>0</v>
      </c>
      <c r="O7" s="179">
        <v>-5101</v>
      </c>
      <c r="P7" s="179">
        <v>-5638</v>
      </c>
      <c r="Q7" s="179">
        <v>0</v>
      </c>
      <c r="R7" s="179">
        <v>0</v>
      </c>
      <c r="S7" s="179">
        <v>65300</v>
      </c>
      <c r="T7" s="179">
        <v>55170</v>
      </c>
      <c r="U7" s="179">
        <v>10130</v>
      </c>
      <c r="V7" s="179">
        <v>10130</v>
      </c>
    </row>
    <row r="8" ht="22.9" customHeight="1" spans="1:22">
      <c r="A8" s="180" t="s">
        <v>397</v>
      </c>
      <c r="B8" s="179">
        <v>1912</v>
      </c>
      <c r="C8" s="179">
        <v>-342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>
        <v>-342</v>
      </c>
      <c r="Q8" s="179"/>
      <c r="R8" s="179"/>
      <c r="S8" s="179">
        <v>1570</v>
      </c>
      <c r="T8" s="179">
        <v>1546</v>
      </c>
      <c r="U8" s="179">
        <v>24</v>
      </c>
      <c r="V8" s="179">
        <v>24</v>
      </c>
    </row>
    <row r="9" ht="22.9" customHeight="1" spans="1:22">
      <c r="A9" s="180" t="s">
        <v>398</v>
      </c>
      <c r="B9" s="179">
        <v>1200</v>
      </c>
      <c r="C9" s="179">
        <v>29</v>
      </c>
      <c r="D9" s="179"/>
      <c r="E9" s="179"/>
      <c r="F9" s="179"/>
      <c r="G9" s="179">
        <v>5</v>
      </c>
      <c r="H9" s="179">
        <v>24</v>
      </c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>
        <v>1229</v>
      </c>
      <c r="T9" s="179">
        <v>1229</v>
      </c>
      <c r="U9" s="179">
        <v>0</v>
      </c>
      <c r="V9" s="179"/>
    </row>
    <row r="10" ht="22.9" customHeight="1" spans="1:22">
      <c r="A10" s="180" t="s">
        <v>399</v>
      </c>
      <c r="B10" s="179">
        <v>9530</v>
      </c>
      <c r="C10" s="179">
        <v>1278</v>
      </c>
      <c r="D10" s="179"/>
      <c r="E10" s="179"/>
      <c r="F10" s="179"/>
      <c r="G10" s="179"/>
      <c r="H10" s="179">
        <v>1818</v>
      </c>
      <c r="I10" s="179"/>
      <c r="J10" s="179"/>
      <c r="K10" s="179"/>
      <c r="L10" s="179"/>
      <c r="M10" s="179"/>
      <c r="N10" s="179"/>
      <c r="O10" s="179">
        <v>-540</v>
      </c>
      <c r="P10" s="179"/>
      <c r="Q10" s="179"/>
      <c r="R10" s="179"/>
      <c r="S10" s="179">
        <v>10808</v>
      </c>
      <c r="T10" s="179">
        <v>10453</v>
      </c>
      <c r="U10" s="179">
        <v>355</v>
      </c>
      <c r="V10" s="179">
        <v>355</v>
      </c>
    </row>
    <row r="11" ht="22.9" customHeight="1" spans="1:22">
      <c r="A11" s="180" t="s">
        <v>400</v>
      </c>
      <c r="B11" s="179">
        <v>3515</v>
      </c>
      <c r="C11" s="179">
        <v>-1040</v>
      </c>
      <c r="D11" s="179"/>
      <c r="E11" s="179"/>
      <c r="F11" s="179">
        <v>540</v>
      </c>
      <c r="G11" s="179">
        <v>185</v>
      </c>
      <c r="H11" s="179"/>
      <c r="I11" s="179"/>
      <c r="J11" s="179"/>
      <c r="K11" s="179"/>
      <c r="L11" s="179"/>
      <c r="M11" s="179"/>
      <c r="N11" s="179"/>
      <c r="O11" s="179">
        <v>-540</v>
      </c>
      <c r="P11" s="179">
        <v>-1225</v>
      </c>
      <c r="Q11" s="179"/>
      <c r="R11" s="179"/>
      <c r="S11" s="179">
        <v>2475</v>
      </c>
      <c r="T11" s="179">
        <v>2350</v>
      </c>
      <c r="U11" s="179">
        <v>125</v>
      </c>
      <c r="V11" s="179">
        <v>125</v>
      </c>
    </row>
    <row r="12" ht="22.9" customHeight="1" spans="1:22">
      <c r="A12" s="180" t="s">
        <v>401</v>
      </c>
      <c r="B12" s="179">
        <v>565</v>
      </c>
      <c r="C12" s="179">
        <v>8</v>
      </c>
      <c r="D12" s="179"/>
      <c r="E12" s="179"/>
      <c r="F12" s="179"/>
      <c r="G12" s="179"/>
      <c r="H12" s="179">
        <v>58</v>
      </c>
      <c r="I12" s="179"/>
      <c r="J12" s="179"/>
      <c r="K12" s="179"/>
      <c r="L12" s="179"/>
      <c r="M12" s="179"/>
      <c r="N12" s="179"/>
      <c r="O12" s="179">
        <v>-50</v>
      </c>
      <c r="P12" s="179"/>
      <c r="Q12" s="179"/>
      <c r="R12" s="179"/>
      <c r="S12" s="179">
        <v>573</v>
      </c>
      <c r="T12" s="179">
        <v>573</v>
      </c>
      <c r="U12" s="179">
        <v>0</v>
      </c>
      <c r="V12" s="179"/>
    </row>
    <row r="13" ht="22.9" customHeight="1" spans="1:22">
      <c r="A13" s="180" t="s">
        <v>402</v>
      </c>
      <c r="B13" s="179">
        <v>2414</v>
      </c>
      <c r="C13" s="179">
        <v>160</v>
      </c>
      <c r="D13" s="179"/>
      <c r="E13" s="179">
        <v>352</v>
      </c>
      <c r="F13" s="179"/>
      <c r="G13" s="179">
        <v>16</v>
      </c>
      <c r="H13" s="179">
        <v>192</v>
      </c>
      <c r="I13" s="179"/>
      <c r="J13" s="179"/>
      <c r="K13" s="179"/>
      <c r="L13" s="179"/>
      <c r="M13" s="179"/>
      <c r="N13" s="179"/>
      <c r="O13" s="179">
        <v>-400</v>
      </c>
      <c r="P13" s="179"/>
      <c r="Q13" s="179"/>
      <c r="R13" s="179"/>
      <c r="S13" s="179">
        <v>2574</v>
      </c>
      <c r="T13" s="179">
        <v>1772</v>
      </c>
      <c r="U13" s="179">
        <v>802</v>
      </c>
      <c r="V13" s="179">
        <v>802</v>
      </c>
    </row>
    <row r="14" ht="22.9" customHeight="1" spans="1:22">
      <c r="A14" s="180" t="s">
        <v>403</v>
      </c>
      <c r="B14" s="179">
        <v>800</v>
      </c>
      <c r="C14" s="179">
        <v>-800</v>
      </c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>
        <v>-800</v>
      </c>
      <c r="Q14" s="179"/>
      <c r="R14" s="179"/>
      <c r="S14" s="179">
        <v>0</v>
      </c>
      <c r="T14" s="179">
        <v>0</v>
      </c>
      <c r="U14" s="179">
        <v>0</v>
      </c>
      <c r="V14" s="179"/>
    </row>
    <row r="15" ht="22.9" customHeight="1" spans="1:22">
      <c r="A15" s="180" t="s">
        <v>404</v>
      </c>
      <c r="B15" s="179">
        <v>1141</v>
      </c>
      <c r="C15" s="179">
        <v>36</v>
      </c>
      <c r="D15" s="179"/>
      <c r="E15" s="179">
        <v>100</v>
      </c>
      <c r="F15" s="179"/>
      <c r="G15" s="179">
        <v>6</v>
      </c>
      <c r="H15" s="179"/>
      <c r="I15" s="179"/>
      <c r="J15" s="179"/>
      <c r="K15" s="179"/>
      <c r="L15" s="179"/>
      <c r="M15" s="179"/>
      <c r="N15" s="179"/>
      <c r="O15" s="179">
        <v>-70</v>
      </c>
      <c r="P15" s="179"/>
      <c r="Q15" s="179"/>
      <c r="R15" s="179"/>
      <c r="S15" s="179">
        <v>1177</v>
      </c>
      <c r="T15" s="179">
        <v>1155</v>
      </c>
      <c r="U15" s="179">
        <v>22</v>
      </c>
      <c r="V15" s="179">
        <v>22</v>
      </c>
    </row>
    <row r="16" ht="22.9" customHeight="1" spans="1:22">
      <c r="A16" s="180" t="s">
        <v>405</v>
      </c>
      <c r="B16" s="179"/>
      <c r="C16" s="179">
        <v>0</v>
      </c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>
        <v>0</v>
      </c>
      <c r="T16" s="179">
        <v>0</v>
      </c>
      <c r="U16" s="179">
        <v>0</v>
      </c>
      <c r="V16" s="179"/>
    </row>
    <row r="17" ht="22.9" customHeight="1" spans="1:22">
      <c r="A17" s="180" t="s">
        <v>406</v>
      </c>
      <c r="B17" s="179">
        <v>8427</v>
      </c>
      <c r="C17" s="179">
        <v>1883</v>
      </c>
      <c r="D17" s="179"/>
      <c r="E17" s="179">
        <v>1883</v>
      </c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>
        <v>10310</v>
      </c>
      <c r="T17" s="179">
        <v>7591</v>
      </c>
      <c r="U17" s="179">
        <v>2719</v>
      </c>
      <c r="V17" s="179">
        <v>2719</v>
      </c>
    </row>
    <row r="18" ht="22.9" customHeight="1" spans="1:22">
      <c r="A18" s="180" t="s">
        <v>407</v>
      </c>
      <c r="B18" s="179">
        <v>2235</v>
      </c>
      <c r="C18" s="179">
        <v>4461</v>
      </c>
      <c r="D18" s="179"/>
      <c r="E18" s="179">
        <v>4461</v>
      </c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>
        <v>6696</v>
      </c>
      <c r="T18" s="179">
        <v>3131</v>
      </c>
      <c r="U18" s="179">
        <v>3565</v>
      </c>
      <c r="V18" s="179">
        <v>3565</v>
      </c>
    </row>
    <row r="19" ht="22.9" customHeight="1" spans="1:22">
      <c r="A19" s="180" t="s">
        <v>408</v>
      </c>
      <c r="B19" s="179"/>
      <c r="C19" s="179">
        <v>0</v>
      </c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>
        <v>0</v>
      </c>
      <c r="T19" s="179">
        <v>0</v>
      </c>
      <c r="U19" s="179">
        <v>0</v>
      </c>
      <c r="V19" s="179"/>
    </row>
    <row r="20" ht="22.9" customHeight="1" spans="1:22">
      <c r="A20" s="180" t="s">
        <v>409</v>
      </c>
      <c r="B20" s="179">
        <v>195</v>
      </c>
      <c r="C20" s="179">
        <v>-88</v>
      </c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>
        <v>-88</v>
      </c>
      <c r="Q20" s="179"/>
      <c r="R20" s="179"/>
      <c r="S20" s="179">
        <v>107</v>
      </c>
      <c r="T20" s="179">
        <v>107</v>
      </c>
      <c r="U20" s="179">
        <v>0</v>
      </c>
      <c r="V20" s="179"/>
    </row>
    <row r="21" ht="22.9" customHeight="1" spans="1:22">
      <c r="A21" s="180" t="s">
        <v>410</v>
      </c>
      <c r="B21" s="179"/>
      <c r="C21" s="179">
        <v>0</v>
      </c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>
        <v>0</v>
      </c>
      <c r="T21" s="179">
        <v>0</v>
      </c>
      <c r="U21" s="179">
        <v>0</v>
      </c>
      <c r="V21" s="179"/>
    </row>
    <row r="22" ht="22.9" customHeight="1" spans="1:22">
      <c r="A22" s="180" t="s">
        <v>411</v>
      </c>
      <c r="B22" s="179">
        <v>1000</v>
      </c>
      <c r="C22" s="179">
        <v>27</v>
      </c>
      <c r="D22" s="179"/>
      <c r="E22" s="179">
        <v>27</v>
      </c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>
        <v>1027</v>
      </c>
      <c r="T22" s="179">
        <v>543</v>
      </c>
      <c r="U22" s="179">
        <v>484</v>
      </c>
      <c r="V22" s="179">
        <v>484</v>
      </c>
    </row>
    <row r="23" ht="22.9" customHeight="1" spans="1:22">
      <c r="A23" s="180" t="s">
        <v>412</v>
      </c>
      <c r="B23" s="179">
        <v>244</v>
      </c>
      <c r="C23" s="179">
        <v>8</v>
      </c>
      <c r="D23" s="179"/>
      <c r="E23" s="179">
        <v>8</v>
      </c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>
        <v>252</v>
      </c>
      <c r="T23" s="179">
        <v>252</v>
      </c>
      <c r="U23" s="179">
        <v>0</v>
      </c>
      <c r="V23" s="179"/>
    </row>
    <row r="24" ht="22.9" customHeight="1" spans="1:22">
      <c r="A24" s="180" t="s">
        <v>413</v>
      </c>
      <c r="B24" s="179">
        <v>1064</v>
      </c>
      <c r="C24" s="179">
        <v>18</v>
      </c>
      <c r="D24" s="179"/>
      <c r="E24" s="179">
        <v>205</v>
      </c>
      <c r="F24" s="179"/>
      <c r="G24" s="179"/>
      <c r="H24" s="179"/>
      <c r="I24" s="179"/>
      <c r="J24" s="179"/>
      <c r="K24" s="179"/>
      <c r="L24" s="179"/>
      <c r="M24" s="179"/>
      <c r="N24" s="179"/>
      <c r="O24" s="179">
        <v>-187</v>
      </c>
      <c r="P24" s="179"/>
      <c r="Q24" s="179"/>
      <c r="R24" s="179"/>
      <c r="S24" s="179">
        <v>1082</v>
      </c>
      <c r="T24" s="179">
        <v>1082</v>
      </c>
      <c r="U24" s="179">
        <v>0</v>
      </c>
      <c r="V24" s="179"/>
    </row>
    <row r="25" ht="22.9" customHeight="1" spans="1:22">
      <c r="A25" s="180" t="s">
        <v>414</v>
      </c>
      <c r="B25" s="179">
        <v>5041</v>
      </c>
      <c r="C25" s="179">
        <v>41</v>
      </c>
      <c r="D25" s="179"/>
      <c r="E25" s="179"/>
      <c r="F25" s="179"/>
      <c r="G25" s="179">
        <v>153</v>
      </c>
      <c r="H25" s="179"/>
      <c r="I25" s="179"/>
      <c r="J25" s="179"/>
      <c r="K25" s="179"/>
      <c r="L25" s="179"/>
      <c r="M25" s="179"/>
      <c r="N25" s="179"/>
      <c r="O25" s="179"/>
      <c r="P25" s="179">
        <v>-112</v>
      </c>
      <c r="Q25" s="179"/>
      <c r="R25" s="179"/>
      <c r="S25" s="179">
        <v>5082</v>
      </c>
      <c r="T25" s="179">
        <v>4665</v>
      </c>
      <c r="U25" s="179">
        <v>417</v>
      </c>
      <c r="V25" s="179">
        <v>417</v>
      </c>
    </row>
    <row r="26" ht="22.9" customHeight="1" spans="1:22">
      <c r="A26" s="180" t="s">
        <v>415</v>
      </c>
      <c r="B26" s="179">
        <v>3585</v>
      </c>
      <c r="C26" s="179">
        <v>-410</v>
      </c>
      <c r="D26" s="179"/>
      <c r="E26" s="179"/>
      <c r="F26" s="179"/>
      <c r="G26" s="179">
        <v>1103</v>
      </c>
      <c r="H26" s="179"/>
      <c r="I26" s="179"/>
      <c r="J26" s="179"/>
      <c r="K26" s="179"/>
      <c r="L26" s="179"/>
      <c r="M26" s="179"/>
      <c r="N26" s="179"/>
      <c r="O26" s="179">
        <v>-872</v>
      </c>
      <c r="P26" s="179">
        <v>-641</v>
      </c>
      <c r="Q26" s="179"/>
      <c r="R26" s="179"/>
      <c r="S26" s="179">
        <v>3175</v>
      </c>
      <c r="T26" s="179">
        <v>3033</v>
      </c>
      <c r="U26" s="179">
        <v>142</v>
      </c>
      <c r="V26" s="179">
        <v>142</v>
      </c>
    </row>
    <row r="27" ht="22.9" customHeight="1" spans="1:22">
      <c r="A27" s="180" t="s">
        <v>416</v>
      </c>
      <c r="B27" s="179">
        <v>2179</v>
      </c>
      <c r="C27" s="179">
        <v>-932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>
        <v>-80</v>
      </c>
      <c r="P27" s="179">
        <v>-852</v>
      </c>
      <c r="Q27" s="179"/>
      <c r="R27" s="179"/>
      <c r="S27" s="179">
        <v>1247</v>
      </c>
      <c r="T27" s="179">
        <v>1214</v>
      </c>
      <c r="U27" s="179">
        <v>33</v>
      </c>
      <c r="V27" s="179">
        <v>33</v>
      </c>
    </row>
    <row r="28" ht="22.9" customHeight="1" spans="1:22">
      <c r="A28" s="180" t="s">
        <v>417</v>
      </c>
      <c r="B28" s="179">
        <v>1139</v>
      </c>
      <c r="C28" s="179">
        <v>-154</v>
      </c>
      <c r="D28" s="179"/>
      <c r="E28" s="179"/>
      <c r="F28" s="179"/>
      <c r="G28" s="179">
        <v>2</v>
      </c>
      <c r="H28" s="179"/>
      <c r="I28" s="179"/>
      <c r="J28" s="179"/>
      <c r="K28" s="179"/>
      <c r="L28" s="179"/>
      <c r="M28" s="179"/>
      <c r="N28" s="179"/>
      <c r="O28" s="179"/>
      <c r="P28" s="179">
        <v>-156</v>
      </c>
      <c r="Q28" s="179"/>
      <c r="R28" s="179"/>
      <c r="S28" s="179">
        <v>985</v>
      </c>
      <c r="T28" s="179">
        <v>980</v>
      </c>
      <c r="U28" s="179">
        <v>5</v>
      </c>
      <c r="V28" s="179">
        <v>5</v>
      </c>
    </row>
    <row r="29" ht="22.9" customHeight="1" spans="1:22">
      <c r="A29" s="180" t="s">
        <v>418</v>
      </c>
      <c r="B29" s="179"/>
      <c r="C29" s="179">
        <v>0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>
        <v>0</v>
      </c>
      <c r="T29" s="179">
        <v>0</v>
      </c>
      <c r="U29" s="179">
        <v>0</v>
      </c>
      <c r="V29" s="179"/>
    </row>
    <row r="30" ht="22.9" customHeight="1" spans="1:22">
      <c r="A30" s="180" t="s">
        <v>419</v>
      </c>
      <c r="B30" s="179">
        <v>4080</v>
      </c>
      <c r="C30" s="179">
        <v>-770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>
        <v>-770</v>
      </c>
      <c r="Q30" s="179"/>
      <c r="R30" s="179"/>
      <c r="S30" s="179">
        <v>3310</v>
      </c>
      <c r="T30" s="179">
        <v>3282</v>
      </c>
      <c r="U30" s="179">
        <v>28</v>
      </c>
      <c r="V30" s="179">
        <v>28</v>
      </c>
    </row>
    <row r="31" ht="22.9" customHeight="1" spans="1:22">
      <c r="A31" s="180" t="s">
        <v>420</v>
      </c>
      <c r="B31" s="179"/>
      <c r="C31" s="179">
        <v>0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>
        <v>0</v>
      </c>
      <c r="T31" s="179">
        <v>0</v>
      </c>
      <c r="U31" s="179">
        <v>0</v>
      </c>
      <c r="V31" s="179"/>
    </row>
    <row r="32" ht="22.9" customHeight="1" spans="1:22">
      <c r="A32" s="180" t="s">
        <v>421</v>
      </c>
      <c r="B32" s="179">
        <v>7165</v>
      </c>
      <c r="C32" s="179">
        <v>4333</v>
      </c>
      <c r="D32" s="179"/>
      <c r="E32" s="179">
        <v>2406</v>
      </c>
      <c r="F32" s="179">
        <v>25</v>
      </c>
      <c r="G32" s="179">
        <v>1917</v>
      </c>
      <c r="H32" s="179"/>
      <c r="I32" s="179"/>
      <c r="J32" s="179"/>
      <c r="K32" s="179"/>
      <c r="L32" s="179"/>
      <c r="M32" s="179"/>
      <c r="N32" s="179"/>
      <c r="O32" s="179">
        <v>-15</v>
      </c>
      <c r="P32" s="179"/>
      <c r="Q32" s="179"/>
      <c r="R32" s="179"/>
      <c r="S32" s="179">
        <v>11498</v>
      </c>
      <c r="T32" s="179">
        <v>10089</v>
      </c>
      <c r="U32" s="179">
        <v>1409</v>
      </c>
      <c r="V32" s="179">
        <v>1409</v>
      </c>
    </row>
    <row r="33" ht="22.9" customHeight="1" spans="1:22">
      <c r="A33" s="180" t="s">
        <v>422</v>
      </c>
      <c r="B33" s="179">
        <v>500</v>
      </c>
      <c r="C33" s="179">
        <v>-377</v>
      </c>
      <c r="D33" s="179"/>
      <c r="E33" s="179"/>
      <c r="F33" s="179"/>
      <c r="G33" s="179">
        <v>2622</v>
      </c>
      <c r="H33" s="179"/>
      <c r="I33" s="179"/>
      <c r="J33" s="179"/>
      <c r="K33" s="179"/>
      <c r="L33" s="179"/>
      <c r="M33" s="179"/>
      <c r="N33" s="179"/>
      <c r="O33" s="179">
        <v>-2347</v>
      </c>
      <c r="P33" s="179">
        <v>-652</v>
      </c>
      <c r="Q33" s="179"/>
      <c r="R33" s="179"/>
      <c r="S33" s="179">
        <v>123</v>
      </c>
      <c r="T33" s="179">
        <v>123</v>
      </c>
      <c r="U33" s="179">
        <v>0</v>
      </c>
      <c r="V33" s="179"/>
    </row>
    <row r="34" ht="22.9" customHeight="1" spans="1:22">
      <c r="A34" s="180" t="s">
        <v>423</v>
      </c>
      <c r="B34" s="179">
        <v>0</v>
      </c>
      <c r="C34" s="179">
        <v>0</v>
      </c>
      <c r="D34" s="179">
        <v>0</v>
      </c>
      <c r="E34" s="179">
        <v>0</v>
      </c>
      <c r="F34" s="179">
        <v>0</v>
      </c>
      <c r="G34" s="179">
        <v>0</v>
      </c>
      <c r="H34" s="179">
        <v>0</v>
      </c>
      <c r="I34" s="179">
        <v>0</v>
      </c>
      <c r="J34" s="179">
        <v>0</v>
      </c>
      <c r="K34" s="179">
        <v>0</v>
      </c>
      <c r="L34" s="179">
        <v>0</v>
      </c>
      <c r="M34" s="179">
        <v>0</v>
      </c>
      <c r="N34" s="179">
        <v>0</v>
      </c>
      <c r="O34" s="179">
        <v>0</v>
      </c>
      <c r="P34" s="179">
        <v>0</v>
      </c>
      <c r="Q34" s="179">
        <v>0</v>
      </c>
      <c r="R34" s="179">
        <v>0</v>
      </c>
      <c r="S34" s="179">
        <v>0</v>
      </c>
      <c r="T34" s="179">
        <v>0</v>
      </c>
      <c r="U34" s="179">
        <v>0</v>
      </c>
      <c r="V34" s="179">
        <v>0</v>
      </c>
    </row>
    <row r="35" ht="22.9" customHeight="1" spans="1:22">
      <c r="A35" s="180" t="s">
        <v>424</v>
      </c>
      <c r="B35" s="179"/>
      <c r="C35" s="179">
        <v>0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>
        <v>0</v>
      </c>
      <c r="T35" s="179">
        <v>0</v>
      </c>
      <c r="U35" s="179">
        <v>0</v>
      </c>
      <c r="V35" s="179"/>
    </row>
    <row r="36" ht="22.9" customHeight="1" spans="1:22">
      <c r="A36" s="180" t="s">
        <v>425</v>
      </c>
      <c r="B36" s="179"/>
      <c r="C36" s="179">
        <v>0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>
        <v>0</v>
      </c>
      <c r="T36" s="179">
        <v>0</v>
      </c>
      <c r="U36" s="179">
        <v>0</v>
      </c>
      <c r="V36" s="179"/>
    </row>
    <row r="37" ht="22.9" customHeight="1" spans="1:22">
      <c r="A37" s="180" t="s">
        <v>426</v>
      </c>
      <c r="B37" s="179"/>
      <c r="C37" s="179">
        <v>0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>
        <v>0</v>
      </c>
      <c r="T37" s="179">
        <v>0</v>
      </c>
      <c r="U37" s="179">
        <v>0</v>
      </c>
      <c r="V37" s="179"/>
    </row>
    <row r="38" ht="22.9" customHeight="1" spans="1:22">
      <c r="A38" s="180" t="s">
        <v>427</v>
      </c>
      <c r="B38" s="179"/>
      <c r="C38" s="179">
        <v>0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>
        <v>0</v>
      </c>
      <c r="T38" s="179">
        <v>0</v>
      </c>
      <c r="U38" s="179">
        <v>0</v>
      </c>
      <c r="V38" s="179"/>
    </row>
    <row r="39" ht="22.9" customHeight="1" spans="1:22">
      <c r="A39" s="180" t="s">
        <v>428</v>
      </c>
      <c r="B39" s="179"/>
      <c r="C39" s="179">
        <v>0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>
        <v>0</v>
      </c>
      <c r="T39" s="179">
        <v>0</v>
      </c>
      <c r="U39" s="179">
        <v>0</v>
      </c>
      <c r="V39" s="179"/>
    </row>
    <row r="40" ht="22.9" customHeight="1" spans="1:22">
      <c r="A40" s="180" t="s">
        <v>429</v>
      </c>
      <c r="B40" s="179"/>
      <c r="C40" s="179">
        <v>0</v>
      </c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>
        <v>0</v>
      </c>
      <c r="T40" s="179">
        <v>0</v>
      </c>
      <c r="U40" s="179">
        <v>0</v>
      </c>
      <c r="V40" s="179"/>
    </row>
    <row r="41" ht="22.9" customHeight="1" spans="1:22">
      <c r="A41" s="180" t="s">
        <v>430</v>
      </c>
      <c r="B41" s="179"/>
      <c r="C41" s="179">
        <v>0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>
        <v>0</v>
      </c>
      <c r="T41" s="179">
        <v>0</v>
      </c>
      <c r="U41" s="179">
        <v>0</v>
      </c>
      <c r="V41" s="179"/>
    </row>
    <row r="42" ht="22.9" customHeight="1" spans="1:22">
      <c r="A42" s="180" t="s">
        <v>431</v>
      </c>
      <c r="B42" s="179"/>
      <c r="C42" s="179">
        <v>0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>
        <v>0</v>
      </c>
      <c r="T42" s="179">
        <v>0</v>
      </c>
      <c r="U42" s="179">
        <v>0</v>
      </c>
      <c r="V42" s="179"/>
    </row>
    <row r="43" ht="22.9" customHeight="1" spans="1:22">
      <c r="A43" s="180" t="s">
        <v>432</v>
      </c>
      <c r="B43" s="179"/>
      <c r="C43" s="179">
        <v>0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>
        <v>0</v>
      </c>
      <c r="T43" s="179">
        <v>0</v>
      </c>
      <c r="U43" s="179">
        <v>0</v>
      </c>
      <c r="V43" s="179"/>
    </row>
    <row r="44" ht="22.9" customHeight="1" spans="1:22">
      <c r="A44" s="180" t="s">
        <v>433</v>
      </c>
      <c r="B44" s="179">
        <v>1083</v>
      </c>
      <c r="C44" s="179">
        <v>-358</v>
      </c>
      <c r="D44" s="179">
        <v>0</v>
      </c>
      <c r="E44" s="179">
        <v>0</v>
      </c>
      <c r="F44" s="179">
        <v>200</v>
      </c>
      <c r="G44" s="179">
        <v>0</v>
      </c>
      <c r="H44" s="179">
        <v>0</v>
      </c>
      <c r="I44" s="179">
        <v>0</v>
      </c>
      <c r="J44" s="179">
        <v>0</v>
      </c>
      <c r="K44" s="179">
        <v>0</v>
      </c>
      <c r="L44" s="179">
        <v>0</v>
      </c>
      <c r="M44" s="179">
        <v>0</v>
      </c>
      <c r="N44" s="179">
        <v>0</v>
      </c>
      <c r="O44" s="179">
        <v>0</v>
      </c>
      <c r="P44" s="179">
        <v>-558</v>
      </c>
      <c r="Q44" s="179">
        <v>0</v>
      </c>
      <c r="R44" s="179">
        <v>0</v>
      </c>
      <c r="S44" s="179">
        <v>725</v>
      </c>
      <c r="T44" s="179">
        <v>528</v>
      </c>
      <c r="U44" s="179">
        <v>197</v>
      </c>
      <c r="V44" s="179">
        <v>197</v>
      </c>
    </row>
    <row r="45" ht="22.9" customHeight="1" spans="1:22">
      <c r="A45" s="180" t="s">
        <v>434</v>
      </c>
      <c r="B45" s="179"/>
      <c r="C45" s="179">
        <v>0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>
        <v>0</v>
      </c>
      <c r="T45" s="179">
        <v>0</v>
      </c>
      <c r="U45" s="179">
        <v>0</v>
      </c>
      <c r="V45" s="179"/>
    </row>
    <row r="46" ht="22.9" customHeight="1" spans="1:22">
      <c r="A46" s="180" t="s">
        <v>435</v>
      </c>
      <c r="B46" s="179"/>
      <c r="C46" s="179">
        <v>0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>
        <v>0</v>
      </c>
      <c r="T46" s="179">
        <v>0</v>
      </c>
      <c r="U46" s="179">
        <v>0</v>
      </c>
      <c r="V46" s="179"/>
    </row>
    <row r="47" ht="22.9" customHeight="1" spans="1:22">
      <c r="A47" s="180" t="s">
        <v>436</v>
      </c>
      <c r="B47" s="179"/>
      <c r="C47" s="179">
        <v>0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>
        <v>0</v>
      </c>
      <c r="T47" s="179">
        <v>0</v>
      </c>
      <c r="U47" s="179">
        <v>0</v>
      </c>
      <c r="V47" s="179"/>
    </row>
    <row r="48" ht="22.9" customHeight="1" spans="1:22">
      <c r="A48" s="180" t="s">
        <v>437</v>
      </c>
      <c r="B48" s="179">
        <v>1055</v>
      </c>
      <c r="C48" s="179">
        <v>-349</v>
      </c>
      <c r="D48" s="179"/>
      <c r="E48" s="179"/>
      <c r="F48" s="179">
        <v>200</v>
      </c>
      <c r="G48" s="179"/>
      <c r="H48" s="179"/>
      <c r="I48" s="179"/>
      <c r="J48" s="179"/>
      <c r="K48" s="179"/>
      <c r="L48" s="179"/>
      <c r="M48" s="179"/>
      <c r="N48" s="179"/>
      <c r="O48" s="179"/>
      <c r="P48" s="179">
        <v>-549</v>
      </c>
      <c r="Q48" s="179"/>
      <c r="R48" s="179"/>
      <c r="S48" s="179">
        <v>706</v>
      </c>
      <c r="T48" s="179">
        <v>509</v>
      </c>
      <c r="U48" s="179">
        <v>197</v>
      </c>
      <c r="V48" s="179">
        <v>197</v>
      </c>
    </row>
    <row r="49" ht="22.9" customHeight="1" spans="1:22">
      <c r="A49" s="180" t="s">
        <v>438</v>
      </c>
      <c r="B49" s="179">
        <v>28</v>
      </c>
      <c r="C49" s="179">
        <v>-9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>
        <v>-9</v>
      </c>
      <c r="Q49" s="179"/>
      <c r="R49" s="179"/>
      <c r="S49" s="179">
        <v>19</v>
      </c>
      <c r="T49" s="179">
        <v>19</v>
      </c>
      <c r="U49" s="179">
        <v>0</v>
      </c>
      <c r="V49" s="179"/>
    </row>
    <row r="50" ht="22.9" customHeight="1" spans="1:22">
      <c r="A50" s="180" t="s">
        <v>439</v>
      </c>
      <c r="B50" s="179">
        <v>33917</v>
      </c>
      <c r="C50" s="179">
        <v>18384</v>
      </c>
      <c r="D50" s="179">
        <v>0</v>
      </c>
      <c r="E50" s="179">
        <v>22047</v>
      </c>
      <c r="F50" s="179">
        <v>0</v>
      </c>
      <c r="G50" s="179">
        <v>10254</v>
      </c>
      <c r="H50" s="179">
        <v>0</v>
      </c>
      <c r="I50" s="179">
        <v>0</v>
      </c>
      <c r="J50" s="179">
        <v>0</v>
      </c>
      <c r="K50" s="179">
        <v>0</v>
      </c>
      <c r="L50" s="179">
        <v>0</v>
      </c>
      <c r="M50" s="179">
        <v>0</v>
      </c>
      <c r="N50" s="179">
        <v>0</v>
      </c>
      <c r="O50" s="179">
        <v>-1500</v>
      </c>
      <c r="P50" s="179">
        <v>-12417</v>
      </c>
      <c r="Q50" s="179">
        <v>0</v>
      </c>
      <c r="R50" s="179">
        <v>0</v>
      </c>
      <c r="S50" s="179">
        <v>52301</v>
      </c>
      <c r="T50" s="179">
        <v>47934</v>
      </c>
      <c r="U50" s="179">
        <v>4367</v>
      </c>
      <c r="V50" s="179">
        <v>4367</v>
      </c>
    </row>
    <row r="51" ht="22.9" customHeight="1" spans="1:22">
      <c r="A51" s="180" t="s">
        <v>440</v>
      </c>
      <c r="B51" s="179"/>
      <c r="C51" s="179">
        <v>0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>
        <v>0</v>
      </c>
      <c r="T51" s="179">
        <v>0</v>
      </c>
      <c r="U51" s="179">
        <v>0</v>
      </c>
      <c r="V51" s="179"/>
    </row>
    <row r="52" ht="22.9" customHeight="1" spans="1:22">
      <c r="A52" s="180" t="s">
        <v>441</v>
      </c>
      <c r="B52" s="179">
        <v>17613</v>
      </c>
      <c r="C52" s="179">
        <v>-908</v>
      </c>
      <c r="D52" s="179"/>
      <c r="E52" s="179"/>
      <c r="F52" s="179"/>
      <c r="G52" s="179">
        <v>3185</v>
      </c>
      <c r="H52" s="179"/>
      <c r="I52" s="179"/>
      <c r="J52" s="179"/>
      <c r="K52" s="179"/>
      <c r="L52" s="179"/>
      <c r="M52" s="179"/>
      <c r="N52" s="179"/>
      <c r="O52" s="179"/>
      <c r="P52" s="179">
        <v>-4093</v>
      </c>
      <c r="Q52" s="179"/>
      <c r="R52" s="179"/>
      <c r="S52" s="179">
        <v>16705</v>
      </c>
      <c r="T52" s="179">
        <v>13862</v>
      </c>
      <c r="U52" s="179">
        <v>2843</v>
      </c>
      <c r="V52" s="179">
        <v>2843</v>
      </c>
    </row>
    <row r="53" ht="22.9" customHeight="1" spans="1:22">
      <c r="A53" s="180" t="s">
        <v>442</v>
      </c>
      <c r="B53" s="179">
        <v>120</v>
      </c>
      <c r="C53" s="179">
        <v>-120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>
        <v>-120</v>
      </c>
      <c r="Q53" s="179"/>
      <c r="R53" s="179"/>
      <c r="S53" s="179">
        <v>0</v>
      </c>
      <c r="T53" s="179">
        <v>0</v>
      </c>
      <c r="U53" s="179">
        <v>0</v>
      </c>
      <c r="V53" s="179"/>
    </row>
    <row r="54" ht="22.9" customHeight="1" spans="1:22">
      <c r="A54" s="180" t="s">
        <v>443</v>
      </c>
      <c r="B54" s="179">
        <v>5084</v>
      </c>
      <c r="C54" s="179">
        <v>3731</v>
      </c>
      <c r="D54" s="179"/>
      <c r="E54" s="179">
        <v>3348</v>
      </c>
      <c r="F54" s="179"/>
      <c r="G54" s="179">
        <v>383</v>
      </c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>
        <v>8815</v>
      </c>
      <c r="T54" s="179">
        <v>8534</v>
      </c>
      <c r="U54" s="179">
        <v>281</v>
      </c>
      <c r="V54" s="179">
        <v>281</v>
      </c>
    </row>
    <row r="55" ht="22.9" customHeight="1" spans="1:22">
      <c r="A55" s="180" t="s">
        <v>444</v>
      </c>
      <c r="B55" s="179">
        <v>9180</v>
      </c>
      <c r="C55" s="179">
        <v>8531</v>
      </c>
      <c r="D55" s="179"/>
      <c r="E55" s="179">
        <v>8441</v>
      </c>
      <c r="F55" s="179"/>
      <c r="G55" s="179">
        <v>90</v>
      </c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>
        <v>17711</v>
      </c>
      <c r="T55" s="179">
        <v>16658</v>
      </c>
      <c r="U55" s="179">
        <v>1053</v>
      </c>
      <c r="V55" s="179">
        <v>1053</v>
      </c>
    </row>
    <row r="56" ht="22.9" customHeight="1" spans="1:22">
      <c r="A56" s="180" t="s">
        <v>445</v>
      </c>
      <c r="B56" s="179">
        <v>1920</v>
      </c>
      <c r="C56" s="179">
        <v>-108</v>
      </c>
      <c r="D56" s="179"/>
      <c r="E56" s="179"/>
      <c r="F56" s="179"/>
      <c r="G56" s="179">
        <v>96</v>
      </c>
      <c r="H56" s="179"/>
      <c r="I56" s="179"/>
      <c r="J56" s="179"/>
      <c r="K56" s="179"/>
      <c r="L56" s="179"/>
      <c r="M56" s="179"/>
      <c r="N56" s="179"/>
      <c r="O56" s="179"/>
      <c r="P56" s="179">
        <v>-204</v>
      </c>
      <c r="Q56" s="179"/>
      <c r="R56" s="179"/>
      <c r="S56" s="179">
        <v>1812</v>
      </c>
      <c r="T56" s="179">
        <v>1677</v>
      </c>
      <c r="U56" s="179">
        <v>135</v>
      </c>
      <c r="V56" s="179">
        <v>135</v>
      </c>
    </row>
    <row r="57" ht="22.9" customHeight="1" spans="1:22">
      <c r="A57" s="180" t="s">
        <v>446</v>
      </c>
      <c r="B57" s="179"/>
      <c r="C57" s="179">
        <v>0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>
        <v>0</v>
      </c>
      <c r="T57" s="179">
        <v>0</v>
      </c>
      <c r="U57" s="179">
        <v>0</v>
      </c>
      <c r="V57" s="179"/>
    </row>
    <row r="58" ht="22.9" customHeight="1" spans="1:22">
      <c r="A58" s="180" t="s">
        <v>447</v>
      </c>
      <c r="B58" s="179"/>
      <c r="C58" s="179">
        <v>0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>
        <v>0</v>
      </c>
      <c r="T58" s="179">
        <v>0</v>
      </c>
      <c r="U58" s="179">
        <v>0</v>
      </c>
      <c r="V58" s="179"/>
    </row>
    <row r="59" ht="22.9" customHeight="1" spans="1:22">
      <c r="A59" s="180" t="s">
        <v>448</v>
      </c>
      <c r="B59" s="179"/>
      <c r="C59" s="179">
        <v>0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>
        <v>0</v>
      </c>
      <c r="T59" s="179">
        <v>0</v>
      </c>
      <c r="U59" s="179">
        <v>0</v>
      </c>
      <c r="V59" s="179"/>
    </row>
    <row r="60" ht="22.9" customHeight="1" spans="1:22">
      <c r="A60" s="180" t="s">
        <v>449</v>
      </c>
      <c r="B60" s="179"/>
      <c r="C60" s="179">
        <v>0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>
        <v>0</v>
      </c>
      <c r="T60" s="179">
        <v>0</v>
      </c>
      <c r="U60" s="179">
        <v>0</v>
      </c>
      <c r="V60" s="179"/>
    </row>
    <row r="61" ht="22.9" customHeight="1" spans="1:22">
      <c r="A61" s="180" t="s">
        <v>450</v>
      </c>
      <c r="B61" s="179"/>
      <c r="C61" s="179">
        <v>7258</v>
      </c>
      <c r="D61" s="179"/>
      <c r="E61" s="179">
        <v>10258</v>
      </c>
      <c r="F61" s="179"/>
      <c r="G61" s="179">
        <v>6500</v>
      </c>
      <c r="H61" s="179"/>
      <c r="I61" s="179"/>
      <c r="J61" s="179"/>
      <c r="K61" s="179"/>
      <c r="L61" s="179"/>
      <c r="M61" s="179"/>
      <c r="N61" s="179"/>
      <c r="O61" s="179">
        <v>-1500</v>
      </c>
      <c r="P61" s="179">
        <v>-8000</v>
      </c>
      <c r="Q61" s="179"/>
      <c r="R61" s="179"/>
      <c r="S61" s="179">
        <v>7258</v>
      </c>
      <c r="T61" s="179">
        <v>7203</v>
      </c>
      <c r="U61" s="179">
        <v>55</v>
      </c>
      <c r="V61" s="179">
        <v>55</v>
      </c>
    </row>
    <row r="62" ht="22.9" customHeight="1" spans="1:22">
      <c r="A62" s="180" t="s">
        <v>451</v>
      </c>
      <c r="B62" s="179">
        <v>55000</v>
      </c>
      <c r="C62" s="179">
        <v>7739</v>
      </c>
      <c r="D62" s="179">
        <v>0</v>
      </c>
      <c r="E62" s="179">
        <v>11300</v>
      </c>
      <c r="F62" s="179">
        <v>0</v>
      </c>
      <c r="G62" s="179">
        <v>7345</v>
      </c>
      <c r="H62" s="179">
        <v>0</v>
      </c>
      <c r="I62" s="179">
        <v>0</v>
      </c>
      <c r="J62" s="179">
        <v>0</v>
      </c>
      <c r="K62" s="179">
        <v>0</v>
      </c>
      <c r="L62" s="179">
        <v>0</v>
      </c>
      <c r="M62" s="179">
        <v>0</v>
      </c>
      <c r="N62" s="179">
        <v>0</v>
      </c>
      <c r="O62" s="179">
        <v>-1569</v>
      </c>
      <c r="P62" s="179">
        <v>-9337</v>
      </c>
      <c r="Q62" s="179">
        <v>0</v>
      </c>
      <c r="R62" s="179">
        <v>0</v>
      </c>
      <c r="S62" s="179">
        <v>62739</v>
      </c>
      <c r="T62" s="179">
        <v>59078</v>
      </c>
      <c r="U62" s="179">
        <v>3661</v>
      </c>
      <c r="V62" s="179">
        <v>3661</v>
      </c>
    </row>
    <row r="63" ht="22.9" customHeight="1" spans="1:22">
      <c r="A63" s="180" t="s">
        <v>452</v>
      </c>
      <c r="B63" s="179">
        <v>2900</v>
      </c>
      <c r="C63" s="179">
        <v>-136</v>
      </c>
      <c r="D63" s="179"/>
      <c r="E63" s="179">
        <v>14</v>
      </c>
      <c r="F63" s="179"/>
      <c r="G63" s="179"/>
      <c r="H63" s="179"/>
      <c r="I63" s="179"/>
      <c r="J63" s="179"/>
      <c r="K63" s="179"/>
      <c r="L63" s="179"/>
      <c r="M63" s="179"/>
      <c r="N63" s="179"/>
      <c r="O63" s="179">
        <v>-150</v>
      </c>
      <c r="P63" s="179"/>
      <c r="Q63" s="179"/>
      <c r="R63" s="179"/>
      <c r="S63" s="179">
        <v>2764</v>
      </c>
      <c r="T63" s="179">
        <v>2729</v>
      </c>
      <c r="U63" s="179">
        <v>35</v>
      </c>
      <c r="V63" s="179">
        <v>35</v>
      </c>
    </row>
    <row r="64" ht="22.9" customHeight="1" spans="1:22">
      <c r="A64" s="180" t="s">
        <v>453</v>
      </c>
      <c r="B64" s="179">
        <v>27596</v>
      </c>
      <c r="C64" s="179">
        <v>5921</v>
      </c>
      <c r="D64" s="179"/>
      <c r="E64" s="179">
        <v>2905</v>
      </c>
      <c r="F64" s="179"/>
      <c r="G64" s="179">
        <v>4325</v>
      </c>
      <c r="H64" s="179"/>
      <c r="I64" s="179"/>
      <c r="J64" s="179"/>
      <c r="K64" s="179"/>
      <c r="L64" s="179"/>
      <c r="M64" s="179"/>
      <c r="N64" s="179"/>
      <c r="O64" s="179">
        <v>-1309</v>
      </c>
      <c r="P64" s="179"/>
      <c r="Q64" s="179"/>
      <c r="R64" s="179"/>
      <c r="S64" s="179">
        <v>33517</v>
      </c>
      <c r="T64" s="179">
        <v>32438</v>
      </c>
      <c r="U64" s="179">
        <v>1079</v>
      </c>
      <c r="V64" s="179">
        <v>1079</v>
      </c>
    </row>
    <row r="65" ht="22.9" customHeight="1" spans="1:22">
      <c r="A65" s="180" t="s">
        <v>454</v>
      </c>
      <c r="B65" s="179">
        <v>17894</v>
      </c>
      <c r="C65" s="179">
        <v>1762</v>
      </c>
      <c r="D65" s="179"/>
      <c r="E65" s="179">
        <v>1852</v>
      </c>
      <c r="F65" s="179"/>
      <c r="G65" s="179">
        <v>20</v>
      </c>
      <c r="H65" s="179"/>
      <c r="I65" s="179"/>
      <c r="J65" s="179"/>
      <c r="K65" s="179"/>
      <c r="L65" s="179"/>
      <c r="M65" s="179"/>
      <c r="N65" s="179"/>
      <c r="O65" s="179">
        <v>-110</v>
      </c>
      <c r="P65" s="179"/>
      <c r="Q65" s="179"/>
      <c r="R65" s="179"/>
      <c r="S65" s="179">
        <v>19656</v>
      </c>
      <c r="T65" s="179">
        <v>18493</v>
      </c>
      <c r="U65" s="179">
        <v>1163</v>
      </c>
      <c r="V65" s="179">
        <v>1163</v>
      </c>
    </row>
    <row r="66" ht="22.9" customHeight="1" spans="1:22">
      <c r="A66" s="180" t="s">
        <v>455</v>
      </c>
      <c r="B66" s="179"/>
      <c r="C66" s="179">
        <v>0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>
        <v>0</v>
      </c>
      <c r="T66" s="179">
        <v>0</v>
      </c>
      <c r="U66" s="179">
        <v>0</v>
      </c>
      <c r="V66" s="179"/>
    </row>
    <row r="67" ht="22.9" customHeight="1" spans="1:22">
      <c r="A67" s="180" t="s">
        <v>456</v>
      </c>
      <c r="B67" s="179">
        <v>960</v>
      </c>
      <c r="C67" s="179">
        <v>-28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>
        <v>-28</v>
      </c>
      <c r="Q67" s="179"/>
      <c r="R67" s="179"/>
      <c r="S67" s="179">
        <v>932</v>
      </c>
      <c r="T67" s="179">
        <v>887</v>
      </c>
      <c r="U67" s="179">
        <v>45</v>
      </c>
      <c r="V67" s="179">
        <v>45</v>
      </c>
    </row>
    <row r="68" ht="22.9" customHeight="1" spans="1:22">
      <c r="A68" s="180" t="s">
        <v>457</v>
      </c>
      <c r="B68" s="179"/>
      <c r="C68" s="179">
        <v>0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>
        <v>0</v>
      </c>
      <c r="T68" s="179">
        <v>0</v>
      </c>
      <c r="U68" s="179">
        <v>0</v>
      </c>
      <c r="V68" s="179"/>
    </row>
    <row r="69" ht="22.9" customHeight="1" spans="1:22">
      <c r="A69" s="180" t="s">
        <v>458</v>
      </c>
      <c r="B69" s="179">
        <v>1250</v>
      </c>
      <c r="C69" s="179">
        <v>442</v>
      </c>
      <c r="D69" s="179"/>
      <c r="E69" s="179">
        <v>442</v>
      </c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>
        <v>1692</v>
      </c>
      <c r="T69" s="179">
        <v>1692</v>
      </c>
      <c r="U69" s="179">
        <v>0</v>
      </c>
      <c r="V69" s="179"/>
    </row>
    <row r="70" ht="22.9" customHeight="1" spans="1:22">
      <c r="A70" s="180" t="s">
        <v>459</v>
      </c>
      <c r="B70" s="179">
        <v>1400</v>
      </c>
      <c r="C70" s="179">
        <v>-162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>
        <v>-162</v>
      </c>
      <c r="Q70" s="179"/>
      <c r="R70" s="179"/>
      <c r="S70" s="179">
        <v>1238</v>
      </c>
      <c r="T70" s="179">
        <v>1238</v>
      </c>
      <c r="U70" s="179">
        <v>0</v>
      </c>
      <c r="V70" s="179"/>
    </row>
    <row r="71" ht="22.9" customHeight="1" spans="1:22">
      <c r="A71" s="180" t="s">
        <v>460</v>
      </c>
      <c r="B71" s="179">
        <v>3000</v>
      </c>
      <c r="C71" s="179">
        <v>-147</v>
      </c>
      <c r="D71" s="179"/>
      <c r="E71" s="179"/>
      <c r="F71" s="179"/>
      <c r="G71" s="179">
        <v>3000</v>
      </c>
      <c r="H71" s="179"/>
      <c r="I71" s="179"/>
      <c r="J71" s="179"/>
      <c r="K71" s="179"/>
      <c r="L71" s="179"/>
      <c r="M71" s="179"/>
      <c r="N71" s="179"/>
      <c r="O71" s="179"/>
      <c r="P71" s="179">
        <v>-3147</v>
      </c>
      <c r="Q71" s="179"/>
      <c r="R71" s="179"/>
      <c r="S71" s="179">
        <v>2853</v>
      </c>
      <c r="T71" s="179">
        <v>1514</v>
      </c>
      <c r="U71" s="179">
        <v>1339</v>
      </c>
      <c r="V71" s="179">
        <v>1339</v>
      </c>
    </row>
    <row r="72" ht="22.9" customHeight="1" spans="1:22">
      <c r="A72" s="180" t="s">
        <v>461</v>
      </c>
      <c r="B72" s="179"/>
      <c r="C72" s="179">
        <v>87</v>
      </c>
      <c r="D72" s="179"/>
      <c r="E72" s="179">
        <v>6087</v>
      </c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>
        <v>-6000</v>
      </c>
      <c r="Q72" s="179"/>
      <c r="R72" s="179"/>
      <c r="S72" s="179">
        <v>87</v>
      </c>
      <c r="T72" s="179">
        <v>87</v>
      </c>
      <c r="U72" s="179">
        <v>0</v>
      </c>
      <c r="V72" s="179"/>
    </row>
    <row r="73" ht="22.9" customHeight="1" spans="1:22">
      <c r="A73" s="180" t="s">
        <v>462</v>
      </c>
      <c r="B73" s="179">
        <v>2500</v>
      </c>
      <c r="C73" s="179">
        <v>1341</v>
      </c>
      <c r="D73" s="179">
        <v>0</v>
      </c>
      <c r="E73" s="179">
        <v>1871</v>
      </c>
      <c r="F73" s="179">
        <v>340</v>
      </c>
      <c r="G73" s="179">
        <v>532</v>
      </c>
      <c r="H73" s="179">
        <v>0</v>
      </c>
      <c r="I73" s="179">
        <v>0</v>
      </c>
      <c r="J73" s="179">
        <v>0</v>
      </c>
      <c r="K73" s="179">
        <v>0</v>
      </c>
      <c r="L73" s="179">
        <v>0</v>
      </c>
      <c r="M73" s="179">
        <v>0</v>
      </c>
      <c r="N73" s="179">
        <v>0</v>
      </c>
      <c r="O73" s="179">
        <v>-851</v>
      </c>
      <c r="P73" s="179">
        <v>-551</v>
      </c>
      <c r="Q73" s="179">
        <v>0</v>
      </c>
      <c r="R73" s="179">
        <v>0</v>
      </c>
      <c r="S73" s="179">
        <v>3841</v>
      </c>
      <c r="T73" s="179">
        <v>3722</v>
      </c>
      <c r="U73" s="179">
        <v>119</v>
      </c>
      <c r="V73" s="179">
        <v>119</v>
      </c>
    </row>
    <row r="74" ht="22.9" customHeight="1" spans="1:22">
      <c r="A74" s="180" t="s">
        <v>463</v>
      </c>
      <c r="B74" s="179">
        <v>370</v>
      </c>
      <c r="C74" s="179">
        <v>79</v>
      </c>
      <c r="D74" s="179"/>
      <c r="E74" s="179">
        <v>79</v>
      </c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>
        <v>449</v>
      </c>
      <c r="T74" s="179">
        <v>449</v>
      </c>
      <c r="U74" s="179">
        <v>0</v>
      </c>
      <c r="V74" s="179"/>
    </row>
    <row r="75" ht="22.9" customHeight="1" spans="1:22">
      <c r="A75" s="180" t="s">
        <v>464</v>
      </c>
      <c r="B75" s="179">
        <v>10</v>
      </c>
      <c r="C75" s="179">
        <v>269</v>
      </c>
      <c r="D75" s="179"/>
      <c r="E75" s="179">
        <v>226</v>
      </c>
      <c r="F75" s="179">
        <v>81</v>
      </c>
      <c r="G75" s="179">
        <v>6</v>
      </c>
      <c r="H75" s="179"/>
      <c r="I75" s="179"/>
      <c r="J75" s="179"/>
      <c r="K75" s="179"/>
      <c r="L75" s="179"/>
      <c r="M75" s="179"/>
      <c r="N75" s="179"/>
      <c r="O75" s="179">
        <v>-44</v>
      </c>
      <c r="P75" s="179"/>
      <c r="Q75" s="179"/>
      <c r="R75" s="179"/>
      <c r="S75" s="179">
        <v>279</v>
      </c>
      <c r="T75" s="179">
        <v>250</v>
      </c>
      <c r="U75" s="179">
        <v>29</v>
      </c>
      <c r="V75" s="179">
        <v>29</v>
      </c>
    </row>
    <row r="76" ht="22.9" customHeight="1" spans="1:22">
      <c r="A76" s="180" t="s">
        <v>465</v>
      </c>
      <c r="B76" s="179"/>
      <c r="C76" s="179">
        <v>0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>
        <v>0</v>
      </c>
      <c r="T76" s="179">
        <v>0</v>
      </c>
      <c r="U76" s="179">
        <v>0</v>
      </c>
      <c r="V76" s="179"/>
    </row>
    <row r="77" ht="22.9" customHeight="1" spans="1:22">
      <c r="A77" s="180" t="s">
        <v>466</v>
      </c>
      <c r="B77" s="179">
        <v>1350</v>
      </c>
      <c r="C77" s="179">
        <v>261</v>
      </c>
      <c r="D77" s="179"/>
      <c r="E77" s="179">
        <v>614</v>
      </c>
      <c r="F77" s="179">
        <v>161</v>
      </c>
      <c r="G77" s="179">
        <v>10</v>
      </c>
      <c r="H77" s="179"/>
      <c r="I77" s="179"/>
      <c r="J77" s="179"/>
      <c r="K77" s="179"/>
      <c r="L77" s="179"/>
      <c r="M77" s="179"/>
      <c r="N77" s="179"/>
      <c r="O77" s="179">
        <v>-524</v>
      </c>
      <c r="P77" s="179"/>
      <c r="Q77" s="179"/>
      <c r="R77" s="179"/>
      <c r="S77" s="179">
        <v>1611</v>
      </c>
      <c r="T77" s="179">
        <v>1587</v>
      </c>
      <c r="U77" s="179">
        <v>24</v>
      </c>
      <c r="V77" s="179">
        <v>24</v>
      </c>
    </row>
    <row r="78" ht="22.9" customHeight="1" spans="1:22">
      <c r="A78" s="180" t="s">
        <v>467</v>
      </c>
      <c r="B78" s="179">
        <v>4</v>
      </c>
      <c r="C78" s="179">
        <v>112</v>
      </c>
      <c r="D78" s="179"/>
      <c r="E78" s="179">
        <v>292</v>
      </c>
      <c r="F78" s="179">
        <v>83</v>
      </c>
      <c r="G78" s="179"/>
      <c r="H78" s="179"/>
      <c r="I78" s="179"/>
      <c r="J78" s="179"/>
      <c r="K78" s="179"/>
      <c r="L78" s="179"/>
      <c r="M78" s="179"/>
      <c r="N78" s="179"/>
      <c r="O78" s="179">
        <v>-263</v>
      </c>
      <c r="P78" s="179"/>
      <c r="Q78" s="179"/>
      <c r="R78" s="179"/>
      <c r="S78" s="179">
        <v>116</v>
      </c>
      <c r="T78" s="179">
        <v>108</v>
      </c>
      <c r="U78" s="179">
        <v>8</v>
      </c>
      <c r="V78" s="179">
        <v>8</v>
      </c>
    </row>
    <row r="79" ht="22.9" customHeight="1" spans="1:22">
      <c r="A79" s="180" t="s">
        <v>468</v>
      </c>
      <c r="B79" s="179"/>
      <c r="C79" s="179">
        <v>0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>
        <v>0</v>
      </c>
      <c r="T79" s="179">
        <v>0</v>
      </c>
      <c r="U79" s="179">
        <v>0</v>
      </c>
      <c r="V79" s="179"/>
    </row>
    <row r="80" ht="22.9" customHeight="1" spans="1:22">
      <c r="A80" s="180" t="s">
        <v>469</v>
      </c>
      <c r="B80" s="179">
        <v>746</v>
      </c>
      <c r="C80" s="179">
        <v>-35</v>
      </c>
      <c r="D80" s="179"/>
      <c r="E80" s="179"/>
      <c r="F80" s="179">
        <v>15</v>
      </c>
      <c r="G80" s="179">
        <v>16</v>
      </c>
      <c r="H80" s="179"/>
      <c r="I80" s="179"/>
      <c r="J80" s="179"/>
      <c r="K80" s="179"/>
      <c r="L80" s="179"/>
      <c r="M80" s="179"/>
      <c r="N80" s="179"/>
      <c r="O80" s="179">
        <v>-20</v>
      </c>
      <c r="P80" s="179">
        <v>-46</v>
      </c>
      <c r="Q80" s="179"/>
      <c r="R80" s="179"/>
      <c r="S80" s="179">
        <v>711</v>
      </c>
      <c r="T80" s="179">
        <v>653</v>
      </c>
      <c r="U80" s="179">
        <v>58</v>
      </c>
      <c r="V80" s="179">
        <v>58</v>
      </c>
    </row>
    <row r="81" ht="22.9" customHeight="1" spans="1:22">
      <c r="A81" s="180" t="s">
        <v>470</v>
      </c>
      <c r="B81" s="179"/>
      <c r="C81" s="179">
        <v>0</v>
      </c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>
        <v>0</v>
      </c>
      <c r="T81" s="179">
        <v>0</v>
      </c>
      <c r="U81" s="179">
        <v>0</v>
      </c>
      <c r="V81" s="179"/>
    </row>
    <row r="82" ht="22.9" customHeight="1" spans="1:22">
      <c r="A82" s="180" t="s">
        <v>471</v>
      </c>
      <c r="B82" s="179"/>
      <c r="C82" s="179">
        <v>660</v>
      </c>
      <c r="D82" s="179"/>
      <c r="E82" s="179">
        <v>660</v>
      </c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>
        <v>660</v>
      </c>
      <c r="T82" s="179">
        <v>660</v>
      </c>
      <c r="U82" s="179">
        <v>0</v>
      </c>
      <c r="V82" s="179"/>
    </row>
    <row r="83" ht="22.9" customHeight="1" spans="1:22">
      <c r="A83" s="180" t="s">
        <v>472</v>
      </c>
      <c r="B83" s="179">
        <v>20</v>
      </c>
      <c r="C83" s="179">
        <v>-5</v>
      </c>
      <c r="D83" s="179"/>
      <c r="E83" s="179"/>
      <c r="F83" s="179"/>
      <c r="G83" s="179">
        <v>500</v>
      </c>
      <c r="H83" s="179"/>
      <c r="I83" s="179"/>
      <c r="J83" s="179"/>
      <c r="K83" s="179"/>
      <c r="L83" s="179"/>
      <c r="M83" s="179"/>
      <c r="N83" s="179"/>
      <c r="O83" s="179"/>
      <c r="P83" s="179">
        <v>-505</v>
      </c>
      <c r="Q83" s="179"/>
      <c r="R83" s="179"/>
      <c r="S83" s="179">
        <v>15</v>
      </c>
      <c r="T83" s="179">
        <v>15</v>
      </c>
      <c r="U83" s="179">
        <v>0</v>
      </c>
      <c r="V83" s="179"/>
    </row>
    <row r="84" ht="22.9" customHeight="1" spans="1:22">
      <c r="A84" s="180" t="s">
        <v>473</v>
      </c>
      <c r="B84" s="179">
        <v>20000</v>
      </c>
      <c r="C84" s="179">
        <v>-2861</v>
      </c>
      <c r="D84" s="179">
        <v>0</v>
      </c>
      <c r="E84" s="179">
        <v>2243</v>
      </c>
      <c r="F84" s="179">
        <v>0</v>
      </c>
      <c r="G84" s="179">
        <v>2433</v>
      </c>
      <c r="H84" s="179">
        <v>0</v>
      </c>
      <c r="I84" s="179">
        <v>0</v>
      </c>
      <c r="J84" s="179">
        <v>0</v>
      </c>
      <c r="K84" s="179">
        <v>0</v>
      </c>
      <c r="L84" s="179">
        <v>0</v>
      </c>
      <c r="M84" s="179">
        <v>0</v>
      </c>
      <c r="N84" s="179">
        <v>0</v>
      </c>
      <c r="O84" s="179">
        <v>-93</v>
      </c>
      <c r="P84" s="179">
        <v>-7444</v>
      </c>
      <c r="Q84" s="179">
        <v>0</v>
      </c>
      <c r="R84" s="179">
        <v>0</v>
      </c>
      <c r="S84" s="179">
        <v>17139</v>
      </c>
      <c r="T84" s="179">
        <v>14051</v>
      </c>
      <c r="U84" s="179">
        <v>3088</v>
      </c>
      <c r="V84" s="179">
        <v>3088</v>
      </c>
    </row>
    <row r="85" ht="22.9" customHeight="1" spans="1:22">
      <c r="A85" s="180" t="s">
        <v>474</v>
      </c>
      <c r="B85" s="179">
        <v>9410</v>
      </c>
      <c r="C85" s="179">
        <v>-1309</v>
      </c>
      <c r="D85" s="179"/>
      <c r="E85" s="179"/>
      <c r="F85" s="179"/>
      <c r="G85" s="179">
        <v>217</v>
      </c>
      <c r="H85" s="179"/>
      <c r="I85" s="179"/>
      <c r="J85" s="179"/>
      <c r="K85" s="179"/>
      <c r="L85" s="179"/>
      <c r="M85" s="179"/>
      <c r="N85" s="179"/>
      <c r="O85" s="179">
        <v>-12</v>
      </c>
      <c r="P85" s="179">
        <v>-1514</v>
      </c>
      <c r="Q85" s="179"/>
      <c r="R85" s="179"/>
      <c r="S85" s="179">
        <v>8101</v>
      </c>
      <c r="T85" s="179">
        <v>6883</v>
      </c>
      <c r="U85" s="179">
        <v>1218</v>
      </c>
      <c r="V85" s="179">
        <v>1218</v>
      </c>
    </row>
    <row r="86" ht="22.9" customHeight="1" spans="1:22">
      <c r="A86" s="180" t="s">
        <v>475</v>
      </c>
      <c r="B86" s="179">
        <v>490</v>
      </c>
      <c r="C86" s="179">
        <v>151</v>
      </c>
      <c r="D86" s="179"/>
      <c r="E86" s="179">
        <v>127</v>
      </c>
      <c r="F86" s="179"/>
      <c r="G86" s="179">
        <v>24</v>
      </c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>
        <v>641</v>
      </c>
      <c r="T86" s="179">
        <v>584</v>
      </c>
      <c r="U86" s="179">
        <v>57</v>
      </c>
      <c r="V86" s="179">
        <v>57</v>
      </c>
    </row>
    <row r="87" ht="22.9" customHeight="1" spans="1:22">
      <c r="A87" s="180" t="s">
        <v>476</v>
      </c>
      <c r="B87" s="179">
        <v>628</v>
      </c>
      <c r="C87" s="179">
        <v>-67</v>
      </c>
      <c r="D87" s="179"/>
      <c r="E87" s="179"/>
      <c r="F87" s="179"/>
      <c r="G87" s="179">
        <v>86</v>
      </c>
      <c r="H87" s="179"/>
      <c r="I87" s="179"/>
      <c r="J87" s="179"/>
      <c r="K87" s="179"/>
      <c r="L87" s="179"/>
      <c r="M87" s="179"/>
      <c r="N87" s="179"/>
      <c r="O87" s="179"/>
      <c r="P87" s="179">
        <v>-153</v>
      </c>
      <c r="Q87" s="179"/>
      <c r="R87" s="179"/>
      <c r="S87" s="179">
        <v>561</v>
      </c>
      <c r="T87" s="179">
        <v>537</v>
      </c>
      <c r="U87" s="179">
        <v>24</v>
      </c>
      <c r="V87" s="179">
        <v>24</v>
      </c>
    </row>
    <row r="88" ht="22.9" customHeight="1" spans="1:22">
      <c r="A88" s="180" t="s">
        <v>477</v>
      </c>
      <c r="B88" s="179">
        <v>1580</v>
      </c>
      <c r="C88" s="179">
        <v>1173</v>
      </c>
      <c r="D88" s="179"/>
      <c r="E88" s="179">
        <v>1167</v>
      </c>
      <c r="F88" s="179"/>
      <c r="G88" s="179">
        <v>6</v>
      </c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>
        <v>2753</v>
      </c>
      <c r="T88" s="179">
        <v>2498</v>
      </c>
      <c r="U88" s="179">
        <v>255</v>
      </c>
      <c r="V88" s="179">
        <v>255</v>
      </c>
    </row>
    <row r="89" ht="22.9" customHeight="1" spans="1:22">
      <c r="A89" s="180" t="s">
        <v>478</v>
      </c>
      <c r="B89" s="179">
        <v>3150</v>
      </c>
      <c r="C89" s="179">
        <v>1049</v>
      </c>
      <c r="D89" s="179"/>
      <c r="E89" s="179">
        <v>949</v>
      </c>
      <c r="F89" s="179"/>
      <c r="G89" s="179">
        <v>100</v>
      </c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>
        <v>4199</v>
      </c>
      <c r="T89" s="179">
        <v>3130</v>
      </c>
      <c r="U89" s="179">
        <v>1069</v>
      </c>
      <c r="V89" s="179">
        <v>1069</v>
      </c>
    </row>
    <row r="90" ht="22.9" customHeight="1" spans="1:22">
      <c r="A90" s="180" t="s">
        <v>479</v>
      </c>
      <c r="B90" s="179">
        <v>4742</v>
      </c>
      <c r="C90" s="179">
        <v>-3858</v>
      </c>
      <c r="D90" s="179"/>
      <c r="E90" s="179"/>
      <c r="F90" s="179"/>
      <c r="G90" s="179">
        <v>2000</v>
      </c>
      <c r="H90" s="179"/>
      <c r="I90" s="179"/>
      <c r="J90" s="179"/>
      <c r="K90" s="179"/>
      <c r="L90" s="179"/>
      <c r="M90" s="179"/>
      <c r="N90" s="179"/>
      <c r="O90" s="179">
        <v>-81</v>
      </c>
      <c r="P90" s="179">
        <v>-5777</v>
      </c>
      <c r="Q90" s="179"/>
      <c r="R90" s="179"/>
      <c r="S90" s="179">
        <v>884</v>
      </c>
      <c r="T90" s="179">
        <v>419</v>
      </c>
      <c r="U90" s="179">
        <v>465</v>
      </c>
      <c r="V90" s="179">
        <v>465</v>
      </c>
    </row>
    <row r="91" ht="22.9" customHeight="1" spans="1:22">
      <c r="A91" s="180" t="s">
        <v>480</v>
      </c>
      <c r="B91" s="179">
        <v>86500</v>
      </c>
      <c r="C91" s="179">
        <v>-34706</v>
      </c>
      <c r="D91" s="179">
        <v>0</v>
      </c>
      <c r="E91" s="179">
        <v>351</v>
      </c>
      <c r="F91" s="179">
        <v>800</v>
      </c>
      <c r="G91" s="179">
        <v>2227</v>
      </c>
      <c r="H91" s="179">
        <v>0</v>
      </c>
      <c r="I91" s="179">
        <v>0</v>
      </c>
      <c r="J91" s="179">
        <v>0</v>
      </c>
      <c r="K91" s="179">
        <v>0</v>
      </c>
      <c r="L91" s="179">
        <v>0</v>
      </c>
      <c r="M91" s="179">
        <v>0</v>
      </c>
      <c r="N91" s="179">
        <v>0</v>
      </c>
      <c r="O91" s="179">
        <v>-800</v>
      </c>
      <c r="P91" s="179">
        <v>-37284</v>
      </c>
      <c r="Q91" s="179">
        <v>0</v>
      </c>
      <c r="R91" s="179">
        <v>0</v>
      </c>
      <c r="S91" s="179">
        <v>51794</v>
      </c>
      <c r="T91" s="179">
        <v>50768</v>
      </c>
      <c r="U91" s="179">
        <v>1026</v>
      </c>
      <c r="V91" s="179">
        <v>1026</v>
      </c>
    </row>
    <row r="92" ht="22.9" customHeight="1" spans="1:22">
      <c r="A92" s="180" t="s">
        <v>481</v>
      </c>
      <c r="B92" s="179">
        <v>5383</v>
      </c>
      <c r="C92" s="179">
        <v>-1509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>
        <v>-1509</v>
      </c>
      <c r="Q92" s="179"/>
      <c r="R92" s="179"/>
      <c r="S92" s="179">
        <v>3874</v>
      </c>
      <c r="T92" s="179">
        <v>3518</v>
      </c>
      <c r="U92" s="179">
        <v>356</v>
      </c>
      <c r="V92" s="179">
        <v>356</v>
      </c>
    </row>
    <row r="93" ht="22.9" customHeight="1" spans="1:22">
      <c r="A93" s="180" t="s">
        <v>482</v>
      </c>
      <c r="B93" s="179">
        <v>471</v>
      </c>
      <c r="C93" s="179">
        <v>351</v>
      </c>
      <c r="D93" s="179"/>
      <c r="E93" s="179">
        <v>351</v>
      </c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>
        <v>822</v>
      </c>
      <c r="T93" s="179">
        <v>615</v>
      </c>
      <c r="U93" s="179">
        <v>207</v>
      </c>
      <c r="V93" s="179">
        <v>207</v>
      </c>
    </row>
    <row r="94" ht="22.9" customHeight="1" spans="1:22">
      <c r="A94" s="180" t="s">
        <v>483</v>
      </c>
      <c r="B94" s="179"/>
      <c r="C94" s="179">
        <v>0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>
        <v>0</v>
      </c>
      <c r="T94" s="179">
        <v>0</v>
      </c>
      <c r="U94" s="179">
        <v>0</v>
      </c>
      <c r="V94" s="179"/>
    </row>
    <row r="95" ht="22.9" customHeight="1" spans="1:22">
      <c r="A95" s="180" t="s">
        <v>484</v>
      </c>
      <c r="B95" s="179">
        <v>72200</v>
      </c>
      <c r="C95" s="179">
        <v>-29192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>
        <v>-29192</v>
      </c>
      <c r="Q95" s="179"/>
      <c r="R95" s="179"/>
      <c r="S95" s="179">
        <v>43008</v>
      </c>
      <c r="T95" s="179">
        <v>43008</v>
      </c>
      <c r="U95" s="179">
        <v>0</v>
      </c>
      <c r="V95" s="179"/>
    </row>
    <row r="96" ht="22.9" customHeight="1" spans="1:22">
      <c r="A96" s="180" t="s">
        <v>485</v>
      </c>
      <c r="B96" s="179">
        <v>644</v>
      </c>
      <c r="C96" s="179">
        <v>-9</v>
      </c>
      <c r="D96" s="179"/>
      <c r="E96" s="179"/>
      <c r="F96" s="179"/>
      <c r="G96" s="179">
        <v>2</v>
      </c>
      <c r="H96" s="179"/>
      <c r="I96" s="179"/>
      <c r="J96" s="179"/>
      <c r="K96" s="179"/>
      <c r="L96" s="179"/>
      <c r="M96" s="179"/>
      <c r="N96" s="179"/>
      <c r="O96" s="179"/>
      <c r="P96" s="179">
        <v>-11</v>
      </c>
      <c r="Q96" s="179"/>
      <c r="R96" s="179"/>
      <c r="S96" s="179">
        <v>635</v>
      </c>
      <c r="T96" s="179">
        <v>634</v>
      </c>
      <c r="U96" s="179">
        <v>1</v>
      </c>
      <c r="V96" s="179">
        <v>1</v>
      </c>
    </row>
    <row r="97" ht="22.9" customHeight="1" spans="1:22">
      <c r="A97" s="180" t="s">
        <v>486</v>
      </c>
      <c r="B97" s="179">
        <v>3645</v>
      </c>
      <c r="C97" s="179">
        <v>-3590</v>
      </c>
      <c r="D97" s="179"/>
      <c r="E97" s="179"/>
      <c r="F97" s="179"/>
      <c r="G97" s="179">
        <v>10</v>
      </c>
      <c r="H97" s="179"/>
      <c r="I97" s="179"/>
      <c r="J97" s="179"/>
      <c r="K97" s="179"/>
      <c r="L97" s="179"/>
      <c r="M97" s="179"/>
      <c r="N97" s="179"/>
      <c r="O97" s="179"/>
      <c r="P97" s="179">
        <v>-3600</v>
      </c>
      <c r="Q97" s="179"/>
      <c r="R97" s="179"/>
      <c r="S97" s="179">
        <v>55</v>
      </c>
      <c r="T97" s="179">
        <v>55</v>
      </c>
      <c r="U97" s="179">
        <v>0</v>
      </c>
      <c r="V97" s="179"/>
    </row>
    <row r="98" ht="22.9" customHeight="1" spans="1:22">
      <c r="A98" s="180" t="s">
        <v>487</v>
      </c>
      <c r="B98" s="179"/>
      <c r="C98" s="179">
        <v>0</v>
      </c>
      <c r="D98" s="179"/>
      <c r="E98" s="179"/>
      <c r="F98" s="179">
        <v>800</v>
      </c>
      <c r="G98" s="179"/>
      <c r="H98" s="179"/>
      <c r="I98" s="179"/>
      <c r="J98" s="179"/>
      <c r="K98" s="179"/>
      <c r="L98" s="179"/>
      <c r="M98" s="179"/>
      <c r="N98" s="179"/>
      <c r="O98" s="179">
        <v>-800</v>
      </c>
      <c r="P98" s="179"/>
      <c r="Q98" s="179"/>
      <c r="R98" s="179"/>
      <c r="S98" s="179">
        <v>0</v>
      </c>
      <c r="T98" s="179">
        <v>0</v>
      </c>
      <c r="U98" s="179">
        <v>0</v>
      </c>
      <c r="V98" s="179"/>
    </row>
    <row r="99" ht="22.9" customHeight="1" spans="1:22">
      <c r="A99" s="180" t="s">
        <v>488</v>
      </c>
      <c r="B99" s="179">
        <v>1990</v>
      </c>
      <c r="C99" s="179">
        <v>-133</v>
      </c>
      <c r="D99" s="179"/>
      <c r="E99" s="179"/>
      <c r="F99" s="179"/>
      <c r="G99" s="179">
        <v>215</v>
      </c>
      <c r="H99" s="179"/>
      <c r="I99" s="179"/>
      <c r="J99" s="179"/>
      <c r="K99" s="179"/>
      <c r="L99" s="179"/>
      <c r="M99" s="179"/>
      <c r="N99" s="179"/>
      <c r="O99" s="179"/>
      <c r="P99" s="179">
        <v>-348</v>
      </c>
      <c r="Q99" s="179"/>
      <c r="R99" s="179"/>
      <c r="S99" s="179">
        <v>1857</v>
      </c>
      <c r="T99" s="179">
        <v>1571</v>
      </c>
      <c r="U99" s="179">
        <v>286</v>
      </c>
      <c r="V99" s="179">
        <v>286</v>
      </c>
    </row>
    <row r="100" ht="22.9" customHeight="1" spans="1:22">
      <c r="A100" s="180" t="s">
        <v>489</v>
      </c>
      <c r="B100" s="179">
        <v>6</v>
      </c>
      <c r="C100" s="179">
        <v>-6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>
        <v>-6</v>
      </c>
      <c r="Q100" s="179"/>
      <c r="R100" s="179"/>
      <c r="S100" s="179">
        <v>0</v>
      </c>
      <c r="T100" s="179">
        <v>0</v>
      </c>
      <c r="U100" s="179">
        <v>0</v>
      </c>
      <c r="V100" s="179"/>
    </row>
    <row r="101" ht="22.9" customHeight="1" spans="1:22">
      <c r="A101" s="180" t="s">
        <v>490</v>
      </c>
      <c r="B101" s="179">
        <v>1001</v>
      </c>
      <c r="C101" s="179">
        <v>-254</v>
      </c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>
        <v>-254</v>
      </c>
      <c r="Q101" s="179"/>
      <c r="R101" s="179"/>
      <c r="S101" s="179">
        <v>747</v>
      </c>
      <c r="T101" s="179">
        <v>571</v>
      </c>
      <c r="U101" s="179">
        <v>176</v>
      </c>
      <c r="V101" s="179">
        <v>176</v>
      </c>
    </row>
    <row r="102" ht="22.9" customHeight="1" spans="1:22">
      <c r="A102" s="180" t="s">
        <v>491</v>
      </c>
      <c r="B102" s="179">
        <v>230</v>
      </c>
      <c r="C102" s="179">
        <v>-14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>
        <v>-14</v>
      </c>
      <c r="Q102" s="179"/>
      <c r="R102" s="179"/>
      <c r="S102" s="179">
        <v>216</v>
      </c>
      <c r="T102" s="179">
        <v>216</v>
      </c>
      <c r="U102" s="179">
        <v>0</v>
      </c>
      <c r="V102" s="179"/>
    </row>
    <row r="103" ht="22.9" customHeight="1" spans="1:22">
      <c r="A103" s="180" t="s">
        <v>492</v>
      </c>
      <c r="B103" s="179"/>
      <c r="C103" s="179">
        <v>0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>
        <v>0</v>
      </c>
      <c r="T103" s="179">
        <v>0</v>
      </c>
      <c r="U103" s="179">
        <v>0</v>
      </c>
      <c r="V103" s="179"/>
    </row>
    <row r="104" ht="22.9" customHeight="1" spans="1:22">
      <c r="A104" s="180" t="s">
        <v>493</v>
      </c>
      <c r="B104" s="179"/>
      <c r="C104" s="179">
        <v>0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>
        <v>0</v>
      </c>
      <c r="T104" s="179">
        <v>0</v>
      </c>
      <c r="U104" s="179">
        <v>0</v>
      </c>
      <c r="V104" s="179"/>
    </row>
    <row r="105" ht="22.9" customHeight="1" spans="1:22">
      <c r="A105" s="180" t="s">
        <v>494</v>
      </c>
      <c r="B105" s="179"/>
      <c r="C105" s="179">
        <v>0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>
        <v>0</v>
      </c>
      <c r="T105" s="179">
        <v>0</v>
      </c>
      <c r="U105" s="179">
        <v>0</v>
      </c>
      <c r="V105" s="179"/>
    </row>
    <row r="106" ht="22.9" customHeight="1" spans="1:22">
      <c r="A106" s="180" t="s">
        <v>495</v>
      </c>
      <c r="B106" s="179"/>
      <c r="C106" s="179">
        <v>0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>
        <v>0</v>
      </c>
      <c r="T106" s="179">
        <v>0</v>
      </c>
      <c r="U106" s="179">
        <v>0</v>
      </c>
      <c r="V106" s="179"/>
    </row>
    <row r="107" ht="22.9" customHeight="1" spans="1:22">
      <c r="A107" s="180" t="s">
        <v>496</v>
      </c>
      <c r="B107" s="179">
        <v>250</v>
      </c>
      <c r="C107" s="179">
        <v>-31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>
        <v>-31</v>
      </c>
      <c r="Q107" s="179"/>
      <c r="R107" s="179"/>
      <c r="S107" s="179">
        <v>219</v>
      </c>
      <c r="T107" s="179">
        <v>219</v>
      </c>
      <c r="U107" s="179">
        <v>0</v>
      </c>
      <c r="V107" s="179"/>
    </row>
    <row r="108" ht="22.9" customHeight="1" spans="1:22">
      <c r="A108" s="180" t="s">
        <v>497</v>
      </c>
      <c r="B108" s="179">
        <v>170</v>
      </c>
      <c r="C108" s="179">
        <v>-170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>
        <v>-170</v>
      </c>
      <c r="Q108" s="179"/>
      <c r="R108" s="179"/>
      <c r="S108" s="179">
        <v>0</v>
      </c>
      <c r="T108" s="179">
        <v>0</v>
      </c>
      <c r="U108" s="179">
        <v>0</v>
      </c>
      <c r="V108" s="179"/>
    </row>
    <row r="109" ht="22.9" customHeight="1" spans="1:22">
      <c r="A109" s="180" t="s">
        <v>498</v>
      </c>
      <c r="B109" s="179"/>
      <c r="C109" s="179">
        <v>0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>
        <v>0</v>
      </c>
      <c r="T109" s="179">
        <v>0</v>
      </c>
      <c r="U109" s="179">
        <v>0</v>
      </c>
      <c r="V109" s="179"/>
    </row>
    <row r="110" ht="22.9" customHeight="1" spans="1:22">
      <c r="A110" s="180" t="s">
        <v>499</v>
      </c>
      <c r="B110" s="179">
        <v>510</v>
      </c>
      <c r="C110" s="179">
        <v>-149</v>
      </c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>
        <v>-149</v>
      </c>
      <c r="Q110" s="179"/>
      <c r="R110" s="179"/>
      <c r="S110" s="179">
        <v>361</v>
      </c>
      <c r="T110" s="179">
        <v>361</v>
      </c>
      <c r="U110" s="179">
        <v>0</v>
      </c>
      <c r="V110" s="179"/>
    </row>
    <row r="111" ht="22.9" customHeight="1" spans="1:22">
      <c r="A111" s="180" t="s">
        <v>500</v>
      </c>
      <c r="B111" s="179"/>
      <c r="C111" s="179">
        <v>0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>
        <v>0</v>
      </c>
      <c r="T111" s="179">
        <v>0</v>
      </c>
      <c r="U111" s="179">
        <v>0</v>
      </c>
      <c r="V111" s="179"/>
    </row>
    <row r="112" ht="22.9" customHeight="1" spans="1:22">
      <c r="A112" s="180" t="s">
        <v>501</v>
      </c>
      <c r="B112" s="179"/>
      <c r="C112" s="179">
        <v>0</v>
      </c>
      <c r="D112" s="179"/>
      <c r="E112" s="179"/>
      <c r="F112" s="179"/>
      <c r="G112" s="179">
        <v>2000</v>
      </c>
      <c r="H112" s="179"/>
      <c r="I112" s="179"/>
      <c r="J112" s="179"/>
      <c r="K112" s="179"/>
      <c r="L112" s="179"/>
      <c r="M112" s="179"/>
      <c r="N112" s="179"/>
      <c r="O112" s="179"/>
      <c r="P112" s="179">
        <v>-2000</v>
      </c>
      <c r="Q112" s="179"/>
      <c r="R112" s="179"/>
      <c r="S112" s="179">
        <v>0</v>
      </c>
      <c r="T112" s="179">
        <v>0</v>
      </c>
      <c r="U112" s="179">
        <v>0</v>
      </c>
      <c r="V112" s="179"/>
    </row>
    <row r="113" ht="22.9" customHeight="1" spans="1:22">
      <c r="A113" s="180" t="s">
        <v>502</v>
      </c>
      <c r="B113" s="179">
        <v>75000</v>
      </c>
      <c r="C113" s="179">
        <v>27379</v>
      </c>
      <c r="D113" s="179">
        <v>0</v>
      </c>
      <c r="E113" s="179">
        <v>16214</v>
      </c>
      <c r="F113" s="179">
        <v>3124</v>
      </c>
      <c r="G113" s="179">
        <v>17082</v>
      </c>
      <c r="H113" s="179">
        <v>0</v>
      </c>
      <c r="I113" s="179">
        <v>0</v>
      </c>
      <c r="J113" s="179">
        <v>0</v>
      </c>
      <c r="K113" s="179">
        <v>5813</v>
      </c>
      <c r="L113" s="179">
        <v>0</v>
      </c>
      <c r="M113" s="179">
        <v>0</v>
      </c>
      <c r="N113" s="179">
        <v>0</v>
      </c>
      <c r="O113" s="179">
        <v>-1633</v>
      </c>
      <c r="P113" s="179">
        <v>-13221</v>
      </c>
      <c r="Q113" s="179">
        <v>0</v>
      </c>
      <c r="R113" s="179">
        <v>0</v>
      </c>
      <c r="S113" s="179">
        <v>102379</v>
      </c>
      <c r="T113" s="179">
        <v>82724</v>
      </c>
      <c r="U113" s="179">
        <v>19655</v>
      </c>
      <c r="V113" s="179">
        <v>19655</v>
      </c>
    </row>
    <row r="114" ht="22.9" customHeight="1" spans="1:22">
      <c r="A114" s="180" t="s">
        <v>503</v>
      </c>
      <c r="B114" s="179">
        <v>805</v>
      </c>
      <c r="C114" s="179">
        <v>2256</v>
      </c>
      <c r="D114" s="179"/>
      <c r="E114" s="179">
        <v>1301</v>
      </c>
      <c r="F114" s="179"/>
      <c r="G114" s="179"/>
      <c r="H114" s="179"/>
      <c r="I114" s="179"/>
      <c r="J114" s="179"/>
      <c r="K114" s="179">
        <v>955</v>
      </c>
      <c r="L114" s="179"/>
      <c r="M114" s="179"/>
      <c r="N114" s="179"/>
      <c r="O114" s="179"/>
      <c r="P114" s="179"/>
      <c r="Q114" s="179"/>
      <c r="R114" s="179"/>
      <c r="S114" s="179">
        <v>3061</v>
      </c>
      <c r="T114" s="179">
        <v>2724</v>
      </c>
      <c r="U114" s="179">
        <v>337</v>
      </c>
      <c r="V114" s="179">
        <v>337</v>
      </c>
    </row>
    <row r="115" ht="22.9" customHeight="1" spans="1:22">
      <c r="A115" s="180" t="s">
        <v>504</v>
      </c>
      <c r="B115" s="179">
        <v>2400</v>
      </c>
      <c r="C115" s="179">
        <v>17900</v>
      </c>
      <c r="D115" s="179"/>
      <c r="E115" s="179">
        <v>8126</v>
      </c>
      <c r="F115" s="179"/>
      <c r="G115" s="179">
        <v>9774</v>
      </c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>
        <v>20300</v>
      </c>
      <c r="T115" s="179">
        <v>16481</v>
      </c>
      <c r="U115" s="179">
        <v>3819</v>
      </c>
      <c r="V115" s="179">
        <v>3819</v>
      </c>
    </row>
    <row r="116" ht="22.9" customHeight="1" spans="1:22">
      <c r="A116" s="180" t="s">
        <v>505</v>
      </c>
      <c r="B116" s="179"/>
      <c r="C116" s="179">
        <v>0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>
        <v>0</v>
      </c>
      <c r="T116" s="179">
        <v>0</v>
      </c>
      <c r="U116" s="179">
        <v>0</v>
      </c>
      <c r="V116" s="179"/>
    </row>
    <row r="117" ht="22.9" customHeight="1" spans="1:22">
      <c r="A117" s="180" t="s">
        <v>506</v>
      </c>
      <c r="B117" s="179">
        <v>6945</v>
      </c>
      <c r="C117" s="179">
        <v>14578</v>
      </c>
      <c r="D117" s="179"/>
      <c r="E117" s="179">
        <v>6643</v>
      </c>
      <c r="F117" s="179">
        <v>2324</v>
      </c>
      <c r="G117" s="179">
        <v>2386</v>
      </c>
      <c r="H117" s="179"/>
      <c r="I117" s="179"/>
      <c r="J117" s="179"/>
      <c r="K117" s="179">
        <v>4858</v>
      </c>
      <c r="L117" s="179"/>
      <c r="M117" s="179"/>
      <c r="N117" s="179"/>
      <c r="O117" s="179">
        <v>-1633</v>
      </c>
      <c r="P117" s="179"/>
      <c r="Q117" s="179"/>
      <c r="R117" s="179"/>
      <c r="S117" s="179">
        <v>21523</v>
      </c>
      <c r="T117" s="179">
        <v>6966</v>
      </c>
      <c r="U117" s="179">
        <v>14557</v>
      </c>
      <c r="V117" s="179">
        <v>14557</v>
      </c>
    </row>
    <row r="118" ht="22.9" customHeight="1" spans="1:22">
      <c r="A118" s="180" t="s">
        <v>507</v>
      </c>
      <c r="B118" s="179">
        <v>190</v>
      </c>
      <c r="C118" s="179">
        <v>-125</v>
      </c>
      <c r="D118" s="179"/>
      <c r="E118" s="179"/>
      <c r="F118" s="179"/>
      <c r="G118" s="179">
        <v>13</v>
      </c>
      <c r="H118" s="179"/>
      <c r="I118" s="179"/>
      <c r="J118" s="179"/>
      <c r="K118" s="179"/>
      <c r="L118" s="179"/>
      <c r="M118" s="179"/>
      <c r="N118" s="179"/>
      <c r="O118" s="179"/>
      <c r="P118" s="179">
        <v>-138</v>
      </c>
      <c r="Q118" s="179"/>
      <c r="R118" s="179"/>
      <c r="S118" s="179">
        <v>65</v>
      </c>
      <c r="T118" s="179">
        <v>45</v>
      </c>
      <c r="U118" s="179">
        <v>20</v>
      </c>
      <c r="V118" s="179">
        <v>20</v>
      </c>
    </row>
    <row r="119" ht="22.9" customHeight="1" spans="1:22">
      <c r="A119" s="180" t="s">
        <v>508</v>
      </c>
      <c r="B119" s="179">
        <v>879</v>
      </c>
      <c r="C119" s="179">
        <v>-259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>
        <v>-259</v>
      </c>
      <c r="Q119" s="179"/>
      <c r="R119" s="179"/>
      <c r="S119" s="179">
        <v>620</v>
      </c>
      <c r="T119" s="179">
        <v>620</v>
      </c>
      <c r="U119" s="179">
        <v>0</v>
      </c>
      <c r="V119" s="179"/>
    </row>
    <row r="120" ht="22.9" customHeight="1" spans="1:22">
      <c r="A120" s="180" t="s">
        <v>509</v>
      </c>
      <c r="B120" s="179">
        <v>13350</v>
      </c>
      <c r="C120" s="179">
        <v>-5963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>
        <v>-5963</v>
      </c>
      <c r="Q120" s="179"/>
      <c r="R120" s="179"/>
      <c r="S120" s="179">
        <v>7387</v>
      </c>
      <c r="T120" s="179">
        <v>7387</v>
      </c>
      <c r="U120" s="179">
        <v>0</v>
      </c>
      <c r="V120" s="179"/>
    </row>
    <row r="121" ht="22.9" customHeight="1" spans="1:22">
      <c r="A121" s="180" t="s">
        <v>510</v>
      </c>
      <c r="B121" s="179">
        <v>44314</v>
      </c>
      <c r="C121" s="179">
        <v>-1101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>
        <v>-1101</v>
      </c>
      <c r="Q121" s="179"/>
      <c r="R121" s="179"/>
      <c r="S121" s="179">
        <v>43213</v>
      </c>
      <c r="T121" s="179">
        <v>43213</v>
      </c>
      <c r="U121" s="179">
        <v>0</v>
      </c>
      <c r="V121" s="179"/>
    </row>
    <row r="122" ht="22.9" customHeight="1" spans="1:22">
      <c r="A122" s="180" t="s">
        <v>511</v>
      </c>
      <c r="B122" s="179">
        <v>3452</v>
      </c>
      <c r="C122" s="179">
        <v>144</v>
      </c>
      <c r="D122" s="179"/>
      <c r="E122" s="179">
        <v>144</v>
      </c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>
        <v>3596</v>
      </c>
      <c r="T122" s="179">
        <v>3596</v>
      </c>
      <c r="U122" s="179">
        <v>0</v>
      </c>
      <c r="V122" s="179"/>
    </row>
    <row r="123" ht="22.9" customHeight="1" spans="1:22">
      <c r="A123" s="180" t="s">
        <v>512</v>
      </c>
      <c r="B123" s="179"/>
      <c r="C123" s="179">
        <v>0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79">
        <v>0</v>
      </c>
      <c r="T123" s="179">
        <v>0</v>
      </c>
      <c r="U123" s="179">
        <v>0</v>
      </c>
      <c r="V123" s="179"/>
    </row>
    <row r="124" ht="22.9" customHeight="1" spans="1:22">
      <c r="A124" s="180" t="s">
        <v>513</v>
      </c>
      <c r="B124" s="179">
        <v>2454</v>
      </c>
      <c r="C124" s="179">
        <v>-1721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>
        <v>-1721</v>
      </c>
      <c r="Q124" s="179"/>
      <c r="R124" s="179"/>
      <c r="S124" s="179">
        <v>733</v>
      </c>
      <c r="T124" s="179">
        <v>611</v>
      </c>
      <c r="U124" s="179">
        <v>122</v>
      </c>
      <c r="V124" s="179">
        <v>122</v>
      </c>
    </row>
    <row r="125" ht="22.9" customHeight="1" spans="1:22">
      <c r="A125" s="180" t="s">
        <v>514</v>
      </c>
      <c r="B125" s="179">
        <v>110</v>
      </c>
      <c r="C125" s="179">
        <v>-110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>
        <v>-110</v>
      </c>
      <c r="Q125" s="179"/>
      <c r="R125" s="179"/>
      <c r="S125" s="179">
        <v>0</v>
      </c>
      <c r="T125" s="179">
        <v>0</v>
      </c>
      <c r="U125" s="179">
        <v>0</v>
      </c>
      <c r="V125" s="179"/>
    </row>
    <row r="126" ht="22.9" customHeight="1" spans="1:22">
      <c r="A126" s="180" t="s">
        <v>515</v>
      </c>
      <c r="B126" s="179">
        <v>101</v>
      </c>
      <c r="C126" s="179">
        <v>1780</v>
      </c>
      <c r="D126" s="179"/>
      <c r="E126" s="179"/>
      <c r="F126" s="179">
        <v>800</v>
      </c>
      <c r="G126" s="179">
        <v>4909</v>
      </c>
      <c r="H126" s="179"/>
      <c r="I126" s="179"/>
      <c r="J126" s="179"/>
      <c r="K126" s="179"/>
      <c r="L126" s="179"/>
      <c r="M126" s="179"/>
      <c r="N126" s="179"/>
      <c r="O126" s="179"/>
      <c r="P126" s="179">
        <v>-3929</v>
      </c>
      <c r="Q126" s="179"/>
      <c r="R126" s="179"/>
      <c r="S126" s="179">
        <v>1881</v>
      </c>
      <c r="T126" s="179">
        <v>1081</v>
      </c>
      <c r="U126" s="179">
        <v>800</v>
      </c>
      <c r="V126" s="179">
        <v>800</v>
      </c>
    </row>
    <row r="127" ht="22.9" customHeight="1" spans="1:22">
      <c r="A127" s="180" t="s">
        <v>516</v>
      </c>
      <c r="B127" s="179">
        <v>5500</v>
      </c>
      <c r="C127" s="179">
        <v>293</v>
      </c>
      <c r="D127" s="179">
        <v>0</v>
      </c>
      <c r="E127" s="179">
        <v>5724</v>
      </c>
      <c r="F127" s="179">
        <v>25912</v>
      </c>
      <c r="G127" s="179">
        <v>2820</v>
      </c>
      <c r="H127" s="179">
        <v>0</v>
      </c>
      <c r="I127" s="179">
        <v>0</v>
      </c>
      <c r="J127" s="179">
        <v>0</v>
      </c>
      <c r="K127" s="179">
        <v>0</v>
      </c>
      <c r="L127" s="179">
        <v>0</v>
      </c>
      <c r="M127" s="179">
        <v>0</v>
      </c>
      <c r="N127" s="179">
        <v>0</v>
      </c>
      <c r="O127" s="179">
        <v>-31584</v>
      </c>
      <c r="P127" s="179">
        <v>-2579</v>
      </c>
      <c r="Q127" s="179">
        <v>0</v>
      </c>
      <c r="R127" s="179">
        <v>0</v>
      </c>
      <c r="S127" s="179">
        <v>5793</v>
      </c>
      <c r="T127" s="179">
        <v>4889</v>
      </c>
      <c r="U127" s="179">
        <v>904</v>
      </c>
      <c r="V127" s="179">
        <v>904</v>
      </c>
    </row>
    <row r="128" ht="22.9" customHeight="1" spans="1:22">
      <c r="A128" s="180" t="s">
        <v>517</v>
      </c>
      <c r="B128" s="179">
        <v>906</v>
      </c>
      <c r="C128" s="179">
        <v>-84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>
        <v>-84</v>
      </c>
      <c r="Q128" s="179"/>
      <c r="R128" s="179"/>
      <c r="S128" s="179">
        <v>822</v>
      </c>
      <c r="T128" s="179">
        <v>822</v>
      </c>
      <c r="U128" s="179">
        <v>0</v>
      </c>
      <c r="V128" s="179"/>
    </row>
    <row r="129" ht="22.9" customHeight="1" spans="1:22">
      <c r="A129" s="180" t="s">
        <v>518</v>
      </c>
      <c r="B129" s="179">
        <v>630</v>
      </c>
      <c r="C129" s="179">
        <v>-536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>
        <v>-536</v>
      </c>
      <c r="Q129" s="179"/>
      <c r="R129" s="179"/>
      <c r="S129" s="179">
        <v>94</v>
      </c>
      <c r="T129" s="179">
        <v>94</v>
      </c>
      <c r="U129" s="179">
        <v>0</v>
      </c>
      <c r="V129" s="179"/>
    </row>
    <row r="130" ht="22.9" customHeight="1" spans="1:22">
      <c r="A130" s="180" t="s">
        <v>519</v>
      </c>
      <c r="B130" s="179">
        <v>1300</v>
      </c>
      <c r="C130" s="179">
        <v>1314</v>
      </c>
      <c r="D130" s="179"/>
      <c r="E130" s="179">
        <v>5724</v>
      </c>
      <c r="F130" s="179">
        <v>25064</v>
      </c>
      <c r="G130" s="179">
        <v>820</v>
      </c>
      <c r="H130" s="179"/>
      <c r="I130" s="179"/>
      <c r="J130" s="179"/>
      <c r="K130" s="179"/>
      <c r="L130" s="179"/>
      <c r="M130" s="179"/>
      <c r="N130" s="179"/>
      <c r="O130" s="179">
        <v>-30294</v>
      </c>
      <c r="P130" s="179"/>
      <c r="Q130" s="179"/>
      <c r="R130" s="179"/>
      <c r="S130" s="179">
        <v>2614</v>
      </c>
      <c r="T130" s="179">
        <v>1764</v>
      </c>
      <c r="U130" s="179">
        <v>850</v>
      </c>
      <c r="V130" s="179">
        <v>850</v>
      </c>
    </row>
    <row r="131" ht="22.9" customHeight="1" spans="1:22">
      <c r="A131" s="180" t="s">
        <v>520</v>
      </c>
      <c r="B131" s="179">
        <v>50</v>
      </c>
      <c r="C131" s="179">
        <v>-41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>
        <v>-41</v>
      </c>
      <c r="Q131" s="179"/>
      <c r="R131" s="179"/>
      <c r="S131" s="179">
        <v>9</v>
      </c>
      <c r="T131" s="179">
        <v>3</v>
      </c>
      <c r="U131" s="179">
        <v>6</v>
      </c>
      <c r="V131" s="179">
        <v>6</v>
      </c>
    </row>
    <row r="132" ht="22.9" customHeight="1" spans="1:22">
      <c r="A132" s="180" t="s">
        <v>521</v>
      </c>
      <c r="B132" s="179"/>
      <c r="C132" s="179">
        <v>0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>
        <v>0</v>
      </c>
      <c r="T132" s="179">
        <v>0</v>
      </c>
      <c r="U132" s="179">
        <v>0</v>
      </c>
      <c r="V132" s="179"/>
    </row>
    <row r="133" ht="22.9" customHeight="1" spans="1:22">
      <c r="A133" s="180" t="s">
        <v>522</v>
      </c>
      <c r="B133" s="179"/>
      <c r="C133" s="179">
        <v>0</v>
      </c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>
        <v>0</v>
      </c>
      <c r="T133" s="179">
        <v>0</v>
      </c>
      <c r="U133" s="179">
        <v>0</v>
      </c>
      <c r="V133" s="179"/>
    </row>
    <row r="134" ht="22.9" customHeight="1" spans="1:22">
      <c r="A134" s="180" t="s">
        <v>523</v>
      </c>
      <c r="B134" s="179"/>
      <c r="C134" s="179">
        <v>0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>
        <v>0</v>
      </c>
      <c r="T134" s="179">
        <v>0</v>
      </c>
      <c r="U134" s="179">
        <v>0</v>
      </c>
      <c r="V134" s="179"/>
    </row>
    <row r="135" ht="22.9" customHeight="1" spans="1:22">
      <c r="A135" s="180" t="s">
        <v>524</v>
      </c>
      <c r="B135" s="179"/>
      <c r="C135" s="179">
        <v>0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>
        <v>0</v>
      </c>
      <c r="T135" s="179">
        <v>0</v>
      </c>
      <c r="U135" s="179">
        <v>0</v>
      </c>
      <c r="V135" s="179"/>
    </row>
    <row r="136" ht="22.9" customHeight="1" spans="1:22">
      <c r="A136" s="180" t="s">
        <v>525</v>
      </c>
      <c r="B136" s="179"/>
      <c r="C136" s="179">
        <v>0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>
        <v>0</v>
      </c>
      <c r="T136" s="179">
        <v>0</v>
      </c>
      <c r="U136" s="179">
        <v>0</v>
      </c>
      <c r="V136" s="179"/>
    </row>
    <row r="137" ht="22.9" customHeight="1" spans="1:22">
      <c r="A137" s="180" t="s">
        <v>526</v>
      </c>
      <c r="B137" s="179">
        <v>85</v>
      </c>
      <c r="C137" s="179">
        <v>-59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>
        <v>-59</v>
      </c>
      <c r="Q137" s="179"/>
      <c r="R137" s="179"/>
      <c r="S137" s="179">
        <v>26</v>
      </c>
      <c r="T137" s="179">
        <v>0</v>
      </c>
      <c r="U137" s="179">
        <v>26</v>
      </c>
      <c r="V137" s="179">
        <v>26</v>
      </c>
    </row>
    <row r="138" ht="22.9" customHeight="1" spans="1:22">
      <c r="A138" s="180" t="s">
        <v>527</v>
      </c>
      <c r="B138" s="179">
        <v>2473</v>
      </c>
      <c r="C138" s="179">
        <v>-485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>
        <v>-485</v>
      </c>
      <c r="Q138" s="179"/>
      <c r="R138" s="179"/>
      <c r="S138" s="179">
        <v>1988</v>
      </c>
      <c r="T138" s="179">
        <v>1966</v>
      </c>
      <c r="U138" s="179">
        <v>22</v>
      </c>
      <c r="V138" s="179">
        <v>22</v>
      </c>
    </row>
    <row r="139" ht="22.9" customHeight="1" spans="1:22">
      <c r="A139" s="180" t="s">
        <v>528</v>
      </c>
      <c r="B139" s="179"/>
      <c r="C139" s="179">
        <v>0</v>
      </c>
      <c r="D139" s="179"/>
      <c r="E139" s="179"/>
      <c r="F139" s="179">
        <v>848</v>
      </c>
      <c r="G139" s="179"/>
      <c r="H139" s="179"/>
      <c r="I139" s="179"/>
      <c r="J139" s="179"/>
      <c r="K139" s="179"/>
      <c r="L139" s="179"/>
      <c r="M139" s="179"/>
      <c r="N139" s="179"/>
      <c r="O139" s="179">
        <v>-848</v>
      </c>
      <c r="P139" s="179"/>
      <c r="Q139" s="179"/>
      <c r="R139" s="179"/>
      <c r="S139" s="179">
        <v>0</v>
      </c>
      <c r="T139" s="179">
        <v>0</v>
      </c>
      <c r="U139" s="179">
        <v>0</v>
      </c>
      <c r="V139" s="179"/>
    </row>
    <row r="140" ht="22.9" customHeight="1" spans="1:22">
      <c r="A140" s="180" t="s">
        <v>529</v>
      </c>
      <c r="B140" s="179"/>
      <c r="C140" s="179">
        <v>0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>
        <v>0</v>
      </c>
      <c r="T140" s="179">
        <v>0</v>
      </c>
      <c r="U140" s="179">
        <v>0</v>
      </c>
      <c r="V140" s="179"/>
    </row>
    <row r="141" ht="22.9" customHeight="1" spans="1:22">
      <c r="A141" s="180" t="s">
        <v>530</v>
      </c>
      <c r="B141" s="179"/>
      <c r="C141" s="179">
        <v>0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79">
        <v>0</v>
      </c>
      <c r="T141" s="179">
        <v>0</v>
      </c>
      <c r="U141" s="179">
        <v>0</v>
      </c>
      <c r="V141" s="179"/>
    </row>
    <row r="142" ht="22.9" customHeight="1" spans="1:22">
      <c r="A142" s="180" t="s">
        <v>531</v>
      </c>
      <c r="B142" s="179">
        <v>56</v>
      </c>
      <c r="C142" s="179">
        <v>184</v>
      </c>
      <c r="D142" s="179"/>
      <c r="E142" s="179"/>
      <c r="F142" s="179"/>
      <c r="G142" s="179">
        <v>2000</v>
      </c>
      <c r="H142" s="179"/>
      <c r="I142" s="179"/>
      <c r="J142" s="179"/>
      <c r="K142" s="179"/>
      <c r="L142" s="179"/>
      <c r="M142" s="179"/>
      <c r="N142" s="179"/>
      <c r="O142" s="179">
        <v>-442</v>
      </c>
      <c r="P142" s="179">
        <v>-1374</v>
      </c>
      <c r="Q142" s="179"/>
      <c r="R142" s="179"/>
      <c r="S142" s="179">
        <v>240</v>
      </c>
      <c r="T142" s="179">
        <v>240</v>
      </c>
      <c r="U142" s="179">
        <v>0</v>
      </c>
      <c r="V142" s="179"/>
    </row>
    <row r="143" ht="22.9" customHeight="1" spans="1:22">
      <c r="A143" s="180" t="s">
        <v>532</v>
      </c>
      <c r="B143" s="179">
        <v>1600</v>
      </c>
      <c r="C143" s="179">
        <v>369</v>
      </c>
      <c r="D143" s="179">
        <v>0</v>
      </c>
      <c r="E143" s="179">
        <v>369</v>
      </c>
      <c r="F143" s="179">
        <v>5773</v>
      </c>
      <c r="G143" s="179">
        <v>0</v>
      </c>
      <c r="H143" s="179">
        <v>0</v>
      </c>
      <c r="I143" s="179">
        <v>0</v>
      </c>
      <c r="J143" s="179">
        <v>0</v>
      </c>
      <c r="K143" s="179">
        <v>0</v>
      </c>
      <c r="L143" s="179">
        <v>0</v>
      </c>
      <c r="M143" s="179">
        <v>0</v>
      </c>
      <c r="N143" s="179">
        <v>0</v>
      </c>
      <c r="O143" s="179">
        <v>-5773</v>
      </c>
      <c r="P143" s="179">
        <v>0</v>
      </c>
      <c r="Q143" s="179">
        <v>0</v>
      </c>
      <c r="R143" s="179">
        <v>0</v>
      </c>
      <c r="S143" s="179">
        <v>1969</v>
      </c>
      <c r="T143" s="179">
        <v>1840</v>
      </c>
      <c r="U143" s="179">
        <v>129</v>
      </c>
      <c r="V143" s="179">
        <v>129</v>
      </c>
    </row>
    <row r="144" ht="22.9" customHeight="1" spans="1:22">
      <c r="A144" s="180" t="s">
        <v>533</v>
      </c>
      <c r="B144" s="179">
        <v>1600</v>
      </c>
      <c r="C144" s="179">
        <v>369</v>
      </c>
      <c r="D144" s="179"/>
      <c r="E144" s="179">
        <v>369</v>
      </c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>
        <v>1969</v>
      </c>
      <c r="T144" s="179">
        <v>1840</v>
      </c>
      <c r="U144" s="179">
        <v>129</v>
      </c>
      <c r="V144" s="179">
        <v>129</v>
      </c>
    </row>
    <row r="145" ht="22.9" customHeight="1" spans="1:22">
      <c r="A145" s="180" t="s">
        <v>534</v>
      </c>
      <c r="B145" s="179"/>
      <c r="C145" s="179">
        <v>0</v>
      </c>
      <c r="D145" s="179"/>
      <c r="E145" s="179"/>
      <c r="F145" s="179">
        <v>733</v>
      </c>
      <c r="G145" s="179"/>
      <c r="H145" s="179"/>
      <c r="I145" s="179"/>
      <c r="J145" s="179"/>
      <c r="K145" s="179"/>
      <c r="L145" s="179"/>
      <c r="M145" s="179"/>
      <c r="N145" s="179"/>
      <c r="O145" s="179">
        <v>-733</v>
      </c>
      <c r="P145" s="179"/>
      <c r="Q145" s="179"/>
      <c r="R145" s="179"/>
      <c r="S145" s="179">
        <v>0</v>
      </c>
      <c r="T145" s="179">
        <v>0</v>
      </c>
      <c r="U145" s="179">
        <v>0</v>
      </c>
      <c r="V145" s="179"/>
    </row>
    <row r="146" ht="22.9" customHeight="1" spans="1:22">
      <c r="A146" s="180" t="s">
        <v>535</v>
      </c>
      <c r="B146" s="179"/>
      <c r="C146" s="179">
        <v>0</v>
      </c>
      <c r="D146" s="179"/>
      <c r="E146" s="179"/>
      <c r="F146" s="179">
        <v>5040</v>
      </c>
      <c r="G146" s="179"/>
      <c r="H146" s="179"/>
      <c r="I146" s="179"/>
      <c r="J146" s="179"/>
      <c r="K146" s="179"/>
      <c r="L146" s="179"/>
      <c r="M146" s="179"/>
      <c r="N146" s="179"/>
      <c r="O146" s="179">
        <v>-5040</v>
      </c>
      <c r="P146" s="179"/>
      <c r="Q146" s="179"/>
      <c r="R146" s="179"/>
      <c r="S146" s="179">
        <v>0</v>
      </c>
      <c r="T146" s="179">
        <v>0</v>
      </c>
      <c r="U146" s="179">
        <v>0</v>
      </c>
      <c r="V146" s="179"/>
    </row>
    <row r="147" ht="22.9" customHeight="1" spans="1:22">
      <c r="A147" s="180" t="s">
        <v>536</v>
      </c>
      <c r="B147" s="179"/>
      <c r="C147" s="179">
        <v>0</v>
      </c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>
        <v>0</v>
      </c>
      <c r="T147" s="179">
        <v>0</v>
      </c>
      <c r="U147" s="179">
        <v>0</v>
      </c>
      <c r="V147" s="179"/>
    </row>
    <row r="148" ht="22.9" customHeight="1" spans="1:22">
      <c r="A148" s="180" t="s">
        <v>537</v>
      </c>
      <c r="B148" s="179"/>
      <c r="C148" s="179">
        <v>0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>
        <v>0</v>
      </c>
      <c r="T148" s="179">
        <v>0</v>
      </c>
      <c r="U148" s="179">
        <v>0</v>
      </c>
      <c r="V148" s="179"/>
    </row>
    <row r="149" ht="22.9" customHeight="1" spans="1:22">
      <c r="A149" s="180" t="s">
        <v>538</v>
      </c>
      <c r="B149" s="179"/>
      <c r="C149" s="179">
        <v>0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>
        <v>0</v>
      </c>
      <c r="T149" s="179">
        <v>0</v>
      </c>
      <c r="U149" s="179">
        <v>0</v>
      </c>
      <c r="V149" s="179"/>
    </row>
    <row r="150" ht="22.9" customHeight="1" spans="1:22">
      <c r="A150" s="180" t="s">
        <v>539</v>
      </c>
      <c r="B150" s="179">
        <v>19590</v>
      </c>
      <c r="C150" s="179">
        <v>10543</v>
      </c>
      <c r="D150" s="179">
        <v>0</v>
      </c>
      <c r="E150" s="179">
        <v>32500</v>
      </c>
      <c r="F150" s="179">
        <v>40436</v>
      </c>
      <c r="G150" s="179">
        <v>4467</v>
      </c>
      <c r="H150" s="179">
        <v>0</v>
      </c>
      <c r="I150" s="179">
        <v>0</v>
      </c>
      <c r="J150" s="179">
        <v>600</v>
      </c>
      <c r="K150" s="179">
        <v>0</v>
      </c>
      <c r="L150" s="179">
        <v>0</v>
      </c>
      <c r="M150" s="179">
        <v>0</v>
      </c>
      <c r="N150" s="179">
        <v>0</v>
      </c>
      <c r="O150" s="179">
        <v>-41312</v>
      </c>
      <c r="P150" s="179">
        <v>-26148</v>
      </c>
      <c r="Q150" s="179">
        <v>0</v>
      </c>
      <c r="R150" s="179">
        <v>0</v>
      </c>
      <c r="S150" s="179">
        <v>30133</v>
      </c>
      <c r="T150" s="179">
        <v>20496</v>
      </c>
      <c r="U150" s="179">
        <v>9637</v>
      </c>
      <c r="V150" s="179">
        <v>9637</v>
      </c>
    </row>
    <row r="151" ht="22.9" customHeight="1" spans="1:22">
      <c r="A151" s="180" t="s">
        <v>540</v>
      </c>
      <c r="B151" s="179">
        <v>8294</v>
      </c>
      <c r="C151" s="179">
        <v>784</v>
      </c>
      <c r="D151" s="179"/>
      <c r="E151" s="179">
        <v>6809</v>
      </c>
      <c r="F151" s="179">
        <v>5984</v>
      </c>
      <c r="G151" s="179">
        <v>336</v>
      </c>
      <c r="H151" s="179"/>
      <c r="I151" s="179"/>
      <c r="J151" s="179"/>
      <c r="K151" s="179"/>
      <c r="L151" s="179"/>
      <c r="M151" s="179"/>
      <c r="N151" s="179"/>
      <c r="O151" s="179">
        <v>-12345</v>
      </c>
      <c r="P151" s="179"/>
      <c r="Q151" s="179"/>
      <c r="R151" s="179"/>
      <c r="S151" s="179">
        <v>9078</v>
      </c>
      <c r="T151" s="179">
        <v>8111</v>
      </c>
      <c r="U151" s="179">
        <v>967</v>
      </c>
      <c r="V151" s="179">
        <v>967</v>
      </c>
    </row>
    <row r="152" ht="22.9" customHeight="1" spans="1:22">
      <c r="A152" s="180" t="s">
        <v>541</v>
      </c>
      <c r="B152" s="179">
        <v>2101</v>
      </c>
      <c r="C152" s="179">
        <v>2366</v>
      </c>
      <c r="D152" s="179"/>
      <c r="E152" s="179">
        <v>4888</v>
      </c>
      <c r="F152" s="179">
        <v>666</v>
      </c>
      <c r="G152" s="179">
        <v>113</v>
      </c>
      <c r="H152" s="179"/>
      <c r="I152" s="179"/>
      <c r="J152" s="179"/>
      <c r="K152" s="179"/>
      <c r="L152" s="179"/>
      <c r="M152" s="179"/>
      <c r="N152" s="179"/>
      <c r="O152" s="179">
        <v>-3301</v>
      </c>
      <c r="P152" s="179"/>
      <c r="Q152" s="179"/>
      <c r="R152" s="179"/>
      <c r="S152" s="179">
        <v>4467</v>
      </c>
      <c r="T152" s="179">
        <v>2464</v>
      </c>
      <c r="U152" s="179">
        <v>2003</v>
      </c>
      <c r="V152" s="179">
        <v>2003</v>
      </c>
    </row>
    <row r="153" ht="22.9" customHeight="1" spans="1:22">
      <c r="A153" s="180" t="s">
        <v>542</v>
      </c>
      <c r="B153" s="179">
        <v>7675</v>
      </c>
      <c r="C153" s="179">
        <v>6710</v>
      </c>
      <c r="D153" s="179"/>
      <c r="E153" s="179"/>
      <c r="F153" s="179">
        <v>29401</v>
      </c>
      <c r="G153" s="179">
        <v>18</v>
      </c>
      <c r="H153" s="179"/>
      <c r="I153" s="179"/>
      <c r="J153" s="179">
        <v>600</v>
      </c>
      <c r="K153" s="179"/>
      <c r="L153" s="179"/>
      <c r="M153" s="179"/>
      <c r="N153" s="179"/>
      <c r="O153" s="179">
        <v>-21281</v>
      </c>
      <c r="P153" s="179">
        <v>-2028</v>
      </c>
      <c r="Q153" s="179"/>
      <c r="R153" s="179"/>
      <c r="S153" s="179">
        <v>14385</v>
      </c>
      <c r="T153" s="179">
        <v>8125</v>
      </c>
      <c r="U153" s="179">
        <v>6260</v>
      </c>
      <c r="V153" s="179">
        <v>6260</v>
      </c>
    </row>
    <row r="154" ht="22.9" customHeight="1" spans="1:22">
      <c r="A154" s="180" t="s">
        <v>543</v>
      </c>
      <c r="B154" s="179">
        <v>1400</v>
      </c>
      <c r="C154" s="179">
        <v>803</v>
      </c>
      <c r="D154" s="179"/>
      <c r="E154" s="179">
        <v>20803</v>
      </c>
      <c r="F154" s="179">
        <v>822</v>
      </c>
      <c r="G154" s="179"/>
      <c r="H154" s="179"/>
      <c r="I154" s="179"/>
      <c r="J154" s="179"/>
      <c r="K154" s="179"/>
      <c r="L154" s="179"/>
      <c r="M154" s="179"/>
      <c r="N154" s="179"/>
      <c r="O154" s="179">
        <v>-822</v>
      </c>
      <c r="P154" s="179">
        <v>-20000</v>
      </c>
      <c r="Q154" s="179"/>
      <c r="R154" s="179"/>
      <c r="S154" s="179">
        <v>2203</v>
      </c>
      <c r="T154" s="179">
        <v>1796</v>
      </c>
      <c r="U154" s="179">
        <v>407</v>
      </c>
      <c r="V154" s="179">
        <v>407</v>
      </c>
    </row>
    <row r="155" ht="22.9" customHeight="1" spans="1:22">
      <c r="A155" s="180" t="s">
        <v>544</v>
      </c>
      <c r="B155" s="179"/>
      <c r="C155" s="179">
        <v>0</v>
      </c>
      <c r="D155" s="179"/>
      <c r="E155" s="179"/>
      <c r="F155" s="179">
        <v>3040</v>
      </c>
      <c r="G155" s="179"/>
      <c r="H155" s="179"/>
      <c r="I155" s="179"/>
      <c r="J155" s="179"/>
      <c r="K155" s="179"/>
      <c r="L155" s="179"/>
      <c r="M155" s="179"/>
      <c r="N155" s="179"/>
      <c r="O155" s="179">
        <v>-3040</v>
      </c>
      <c r="P155" s="179"/>
      <c r="Q155" s="179"/>
      <c r="R155" s="179"/>
      <c r="S155" s="179">
        <v>0</v>
      </c>
      <c r="T155" s="179">
        <v>0</v>
      </c>
      <c r="U155" s="179">
        <v>0</v>
      </c>
      <c r="V155" s="179"/>
    </row>
    <row r="156" ht="22.9" customHeight="1" spans="1:22">
      <c r="A156" s="180" t="s">
        <v>545</v>
      </c>
      <c r="B156" s="179">
        <v>120</v>
      </c>
      <c r="C156" s="179">
        <v>-120</v>
      </c>
      <c r="D156" s="179"/>
      <c r="E156" s="179"/>
      <c r="F156" s="179">
        <v>523</v>
      </c>
      <c r="G156" s="179"/>
      <c r="H156" s="179"/>
      <c r="I156" s="179"/>
      <c r="J156" s="179"/>
      <c r="K156" s="179"/>
      <c r="L156" s="179"/>
      <c r="M156" s="179"/>
      <c r="N156" s="179"/>
      <c r="O156" s="179">
        <v>-523</v>
      </c>
      <c r="P156" s="179">
        <v>-120</v>
      </c>
      <c r="Q156" s="179"/>
      <c r="R156" s="179"/>
      <c r="S156" s="179">
        <v>0</v>
      </c>
      <c r="T156" s="179">
        <v>0</v>
      </c>
      <c r="U156" s="179">
        <v>0</v>
      </c>
      <c r="V156" s="179"/>
    </row>
    <row r="157" ht="22.9" customHeight="1" spans="1:22">
      <c r="A157" s="180" t="s">
        <v>546</v>
      </c>
      <c r="B157" s="179"/>
      <c r="C157" s="179">
        <v>0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>
        <v>0</v>
      </c>
      <c r="T157" s="179">
        <v>0</v>
      </c>
      <c r="U157" s="179">
        <v>0</v>
      </c>
      <c r="V157" s="179"/>
    </row>
    <row r="158" ht="22.9" customHeight="1" spans="1:22">
      <c r="A158" s="180" t="s">
        <v>547</v>
      </c>
      <c r="B158" s="179"/>
      <c r="C158" s="179">
        <v>0</v>
      </c>
      <c r="D158" s="179"/>
      <c r="E158" s="179"/>
      <c r="F158" s="179"/>
      <c r="G158" s="179">
        <v>4000</v>
      </c>
      <c r="H158" s="179"/>
      <c r="I158" s="179"/>
      <c r="J158" s="179"/>
      <c r="K158" s="179"/>
      <c r="L158" s="179"/>
      <c r="M158" s="179"/>
      <c r="N158" s="179"/>
      <c r="O158" s="179"/>
      <c r="P158" s="179">
        <v>-4000</v>
      </c>
      <c r="Q158" s="179"/>
      <c r="R158" s="179"/>
      <c r="S158" s="179">
        <v>0</v>
      </c>
      <c r="T158" s="179">
        <v>0</v>
      </c>
      <c r="U158" s="179">
        <v>0</v>
      </c>
      <c r="V158" s="179"/>
    </row>
    <row r="159" ht="22.9" customHeight="1" spans="1:22">
      <c r="A159" s="180" t="s">
        <v>548</v>
      </c>
      <c r="B159" s="179">
        <v>60000</v>
      </c>
      <c r="C159" s="179">
        <v>-56372</v>
      </c>
      <c r="D159" s="179">
        <v>0</v>
      </c>
      <c r="E159" s="179">
        <v>10477</v>
      </c>
      <c r="F159" s="179">
        <v>21412</v>
      </c>
      <c r="G159" s="179">
        <v>0</v>
      </c>
      <c r="H159" s="179">
        <v>0</v>
      </c>
      <c r="I159" s="179">
        <v>0</v>
      </c>
      <c r="J159" s="179">
        <v>0</v>
      </c>
      <c r="K159" s="179">
        <v>0</v>
      </c>
      <c r="L159" s="179">
        <v>0</v>
      </c>
      <c r="M159" s="179">
        <v>0</v>
      </c>
      <c r="N159" s="179">
        <v>0</v>
      </c>
      <c r="O159" s="179">
        <v>-21400</v>
      </c>
      <c r="P159" s="179">
        <v>-66861</v>
      </c>
      <c r="Q159" s="179">
        <v>0</v>
      </c>
      <c r="R159" s="179">
        <v>0</v>
      </c>
      <c r="S159" s="179">
        <v>3628</v>
      </c>
      <c r="T159" s="179">
        <v>3606</v>
      </c>
      <c r="U159" s="179">
        <v>22</v>
      </c>
      <c r="V159" s="179">
        <v>22</v>
      </c>
    </row>
    <row r="160" ht="22.9" customHeight="1" spans="1:22">
      <c r="A160" s="180" t="s">
        <v>549</v>
      </c>
      <c r="B160" s="179">
        <v>1037</v>
      </c>
      <c r="C160" s="179">
        <v>91</v>
      </c>
      <c r="D160" s="179"/>
      <c r="E160" s="179">
        <v>91</v>
      </c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>
        <v>1128</v>
      </c>
      <c r="T160" s="179">
        <v>1106</v>
      </c>
      <c r="U160" s="179">
        <v>22</v>
      </c>
      <c r="V160" s="179">
        <v>22</v>
      </c>
    </row>
    <row r="161" ht="22.9" customHeight="1" spans="1:22">
      <c r="A161" s="180" t="s">
        <v>550</v>
      </c>
      <c r="B161" s="179"/>
      <c r="C161" s="179">
        <v>0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>
        <v>0</v>
      </c>
      <c r="T161" s="179">
        <v>0</v>
      </c>
      <c r="U161" s="179">
        <v>0</v>
      </c>
      <c r="V161" s="179"/>
    </row>
    <row r="162" ht="22.9" customHeight="1" spans="1:22">
      <c r="A162" s="180" t="s">
        <v>551</v>
      </c>
      <c r="B162" s="179"/>
      <c r="C162" s="179">
        <v>0</v>
      </c>
      <c r="D162" s="179"/>
      <c r="E162" s="179"/>
      <c r="F162" s="179">
        <v>21400</v>
      </c>
      <c r="G162" s="179"/>
      <c r="H162" s="179"/>
      <c r="I162" s="179"/>
      <c r="J162" s="179"/>
      <c r="K162" s="179"/>
      <c r="L162" s="179"/>
      <c r="M162" s="179"/>
      <c r="N162" s="179"/>
      <c r="O162" s="179">
        <v>-21400</v>
      </c>
      <c r="P162" s="179"/>
      <c r="Q162" s="179"/>
      <c r="R162" s="179"/>
      <c r="S162" s="179">
        <v>0</v>
      </c>
      <c r="T162" s="179">
        <v>0</v>
      </c>
      <c r="U162" s="179">
        <v>0</v>
      </c>
      <c r="V162" s="179"/>
    </row>
    <row r="163" ht="22.9" customHeight="1" spans="1:22">
      <c r="A163" s="180" t="s">
        <v>552</v>
      </c>
      <c r="B163" s="179"/>
      <c r="C163" s="179">
        <v>0</v>
      </c>
      <c r="D163" s="179"/>
      <c r="E163" s="179"/>
      <c r="F163" s="179">
        <v>12</v>
      </c>
      <c r="G163" s="179"/>
      <c r="H163" s="179"/>
      <c r="I163" s="179"/>
      <c r="J163" s="179"/>
      <c r="K163" s="179"/>
      <c r="L163" s="179"/>
      <c r="M163" s="179"/>
      <c r="N163" s="179"/>
      <c r="O163" s="179"/>
      <c r="P163" s="179">
        <v>-12</v>
      </c>
      <c r="Q163" s="179"/>
      <c r="R163" s="179"/>
      <c r="S163" s="179">
        <v>0</v>
      </c>
      <c r="T163" s="179">
        <v>0</v>
      </c>
      <c r="U163" s="179">
        <v>0</v>
      </c>
      <c r="V163" s="179"/>
    </row>
    <row r="164" ht="22.9" customHeight="1" spans="1:22">
      <c r="A164" s="180" t="s">
        <v>553</v>
      </c>
      <c r="B164" s="179">
        <v>58849</v>
      </c>
      <c r="C164" s="179">
        <v>-58849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>
        <v>-58849</v>
      </c>
      <c r="Q164" s="179"/>
      <c r="R164" s="179"/>
      <c r="S164" s="179">
        <v>0</v>
      </c>
      <c r="T164" s="179">
        <v>0</v>
      </c>
      <c r="U164" s="179">
        <v>0</v>
      </c>
      <c r="V164" s="179"/>
    </row>
    <row r="165" ht="22.9" customHeight="1" spans="1:22">
      <c r="A165" s="180" t="s">
        <v>554</v>
      </c>
      <c r="B165" s="179">
        <v>114</v>
      </c>
      <c r="C165" s="179">
        <v>2386</v>
      </c>
      <c r="D165" s="179"/>
      <c r="E165" s="179">
        <v>10386</v>
      </c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>
        <v>-8000</v>
      </c>
      <c r="Q165" s="179"/>
      <c r="R165" s="179"/>
      <c r="S165" s="179">
        <v>2500</v>
      </c>
      <c r="T165" s="179">
        <v>2500</v>
      </c>
      <c r="U165" s="179">
        <v>0</v>
      </c>
      <c r="V165" s="179"/>
    </row>
    <row r="166" ht="22.9" customHeight="1" spans="1:22">
      <c r="A166" s="180" t="s">
        <v>555</v>
      </c>
      <c r="B166" s="179">
        <v>80000</v>
      </c>
      <c r="C166" s="179">
        <v>-13971</v>
      </c>
      <c r="D166" s="179">
        <v>0</v>
      </c>
      <c r="E166" s="179">
        <v>0</v>
      </c>
      <c r="F166" s="179">
        <v>5485</v>
      </c>
      <c r="G166" s="179">
        <v>2063</v>
      </c>
      <c r="H166" s="179">
        <v>0</v>
      </c>
      <c r="I166" s="179">
        <v>0</v>
      </c>
      <c r="J166" s="179">
        <v>0</v>
      </c>
      <c r="K166" s="179">
        <v>0</v>
      </c>
      <c r="L166" s="179">
        <v>0</v>
      </c>
      <c r="M166" s="179">
        <v>0</v>
      </c>
      <c r="N166" s="179">
        <v>0</v>
      </c>
      <c r="O166" s="179">
        <v>-10858</v>
      </c>
      <c r="P166" s="179">
        <v>-10661</v>
      </c>
      <c r="Q166" s="179">
        <v>0</v>
      </c>
      <c r="R166" s="179">
        <v>0</v>
      </c>
      <c r="S166" s="179">
        <v>66029</v>
      </c>
      <c r="T166" s="179">
        <v>65569</v>
      </c>
      <c r="U166" s="179">
        <v>460</v>
      </c>
      <c r="V166" s="179">
        <v>460</v>
      </c>
    </row>
    <row r="167" ht="22.9" customHeight="1" spans="1:22">
      <c r="A167" s="180" t="s">
        <v>556</v>
      </c>
      <c r="B167" s="179"/>
      <c r="C167" s="179">
        <v>0</v>
      </c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>
        <v>0</v>
      </c>
      <c r="T167" s="179">
        <v>0</v>
      </c>
      <c r="U167" s="179">
        <v>0</v>
      </c>
      <c r="V167" s="179"/>
    </row>
    <row r="168" ht="22.9" customHeight="1" spans="1:22">
      <c r="A168" s="180" t="s">
        <v>557</v>
      </c>
      <c r="B168" s="179"/>
      <c r="C168" s="179">
        <v>0</v>
      </c>
      <c r="D168" s="179"/>
      <c r="E168" s="179"/>
      <c r="F168" s="179">
        <v>1630</v>
      </c>
      <c r="G168" s="179"/>
      <c r="H168" s="179"/>
      <c r="I168" s="179"/>
      <c r="J168" s="179"/>
      <c r="K168" s="179"/>
      <c r="L168" s="179"/>
      <c r="M168" s="179"/>
      <c r="N168" s="179"/>
      <c r="O168" s="179">
        <v>-1630</v>
      </c>
      <c r="P168" s="179"/>
      <c r="Q168" s="179"/>
      <c r="R168" s="179"/>
      <c r="S168" s="179">
        <v>0</v>
      </c>
      <c r="T168" s="179">
        <v>0</v>
      </c>
      <c r="U168" s="179">
        <v>0</v>
      </c>
      <c r="V168" s="179"/>
    </row>
    <row r="169" ht="22.9" customHeight="1" spans="1:22">
      <c r="A169" s="180" t="s">
        <v>558</v>
      </c>
      <c r="B169" s="179"/>
      <c r="C169" s="179">
        <v>0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79">
        <v>0</v>
      </c>
      <c r="T169" s="179">
        <v>0</v>
      </c>
      <c r="U169" s="179">
        <v>0</v>
      </c>
      <c r="V169" s="179"/>
    </row>
    <row r="170" ht="22.9" customHeight="1" spans="1:22">
      <c r="A170" s="180" t="s">
        <v>559</v>
      </c>
      <c r="B170" s="179">
        <v>12000</v>
      </c>
      <c r="C170" s="179">
        <v>-10728</v>
      </c>
      <c r="D170" s="179"/>
      <c r="E170" s="179"/>
      <c r="F170" s="179">
        <v>70</v>
      </c>
      <c r="G170" s="179">
        <v>63</v>
      </c>
      <c r="H170" s="179"/>
      <c r="I170" s="179"/>
      <c r="J170" s="179"/>
      <c r="K170" s="179"/>
      <c r="L170" s="179"/>
      <c r="M170" s="179"/>
      <c r="N170" s="179"/>
      <c r="O170" s="179">
        <v>-2267</v>
      </c>
      <c r="P170" s="179">
        <v>-8594</v>
      </c>
      <c r="Q170" s="179"/>
      <c r="R170" s="179"/>
      <c r="S170" s="179">
        <v>1272</v>
      </c>
      <c r="T170" s="179">
        <v>812</v>
      </c>
      <c r="U170" s="179">
        <v>460</v>
      </c>
      <c r="V170" s="179">
        <v>460</v>
      </c>
    </row>
    <row r="171" ht="22.9" customHeight="1" spans="1:22">
      <c r="A171" s="180" t="s">
        <v>560</v>
      </c>
      <c r="B171" s="179">
        <v>1000</v>
      </c>
      <c r="C171" s="179">
        <v>-426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>
        <v>-426</v>
      </c>
      <c r="Q171" s="179"/>
      <c r="R171" s="179"/>
      <c r="S171" s="179">
        <v>574</v>
      </c>
      <c r="T171" s="179">
        <v>574</v>
      </c>
      <c r="U171" s="179">
        <v>0</v>
      </c>
      <c r="V171" s="179"/>
    </row>
    <row r="172" ht="22.9" customHeight="1" spans="1:22">
      <c r="A172" s="180" t="s">
        <v>561</v>
      </c>
      <c r="B172" s="179">
        <v>67000</v>
      </c>
      <c r="C172" s="179">
        <v>-2817</v>
      </c>
      <c r="D172" s="179"/>
      <c r="E172" s="179"/>
      <c r="F172" s="179">
        <v>3785</v>
      </c>
      <c r="G172" s="179">
        <v>2000</v>
      </c>
      <c r="H172" s="179"/>
      <c r="I172" s="179"/>
      <c r="J172" s="179"/>
      <c r="K172" s="179"/>
      <c r="L172" s="179"/>
      <c r="M172" s="179"/>
      <c r="N172" s="179"/>
      <c r="O172" s="179">
        <v>-6961</v>
      </c>
      <c r="P172" s="179">
        <v>-1641</v>
      </c>
      <c r="Q172" s="179"/>
      <c r="R172" s="179"/>
      <c r="S172" s="179">
        <v>64183</v>
      </c>
      <c r="T172" s="179">
        <v>64183</v>
      </c>
      <c r="U172" s="179">
        <v>0</v>
      </c>
      <c r="V172" s="179"/>
    </row>
    <row r="173" ht="22.9" customHeight="1" spans="1:22">
      <c r="A173" s="180" t="s">
        <v>562</v>
      </c>
      <c r="B173" s="179"/>
      <c r="C173" s="179">
        <v>0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79">
        <v>0</v>
      </c>
      <c r="T173" s="179">
        <v>0</v>
      </c>
      <c r="U173" s="179">
        <v>0</v>
      </c>
      <c r="V173" s="179"/>
    </row>
    <row r="174" ht="22.9" customHeight="1" spans="1:22">
      <c r="A174" s="180" t="s">
        <v>563</v>
      </c>
      <c r="B174" s="179">
        <v>680</v>
      </c>
      <c r="C174" s="179">
        <v>-303</v>
      </c>
      <c r="D174" s="179">
        <v>0</v>
      </c>
      <c r="E174" s="179">
        <v>0</v>
      </c>
      <c r="F174" s="179">
        <v>4186</v>
      </c>
      <c r="G174" s="179">
        <v>0</v>
      </c>
      <c r="H174" s="179">
        <v>0</v>
      </c>
      <c r="I174" s="179">
        <v>0</v>
      </c>
      <c r="J174" s="179">
        <v>0</v>
      </c>
      <c r="K174" s="179">
        <v>0</v>
      </c>
      <c r="L174" s="179">
        <v>0</v>
      </c>
      <c r="M174" s="179">
        <v>0</v>
      </c>
      <c r="N174" s="179">
        <v>0</v>
      </c>
      <c r="O174" s="179">
        <v>-4186</v>
      </c>
      <c r="P174" s="179">
        <v>-303</v>
      </c>
      <c r="Q174" s="179">
        <v>0</v>
      </c>
      <c r="R174" s="179">
        <v>0</v>
      </c>
      <c r="S174" s="179">
        <v>377</v>
      </c>
      <c r="T174" s="179">
        <v>377</v>
      </c>
      <c r="U174" s="179">
        <v>0</v>
      </c>
      <c r="V174" s="179">
        <v>0</v>
      </c>
    </row>
    <row r="175" ht="22.9" customHeight="1" spans="1:22">
      <c r="A175" s="180" t="s">
        <v>564</v>
      </c>
      <c r="B175" s="179">
        <v>680</v>
      </c>
      <c r="C175" s="179">
        <v>-303</v>
      </c>
      <c r="D175" s="179"/>
      <c r="E175" s="179"/>
      <c r="F175" s="179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>
        <v>-303</v>
      </c>
      <c r="Q175" s="179"/>
      <c r="R175" s="179"/>
      <c r="S175" s="179">
        <v>377</v>
      </c>
      <c r="T175" s="179">
        <v>377</v>
      </c>
      <c r="U175" s="179">
        <v>0</v>
      </c>
      <c r="V175" s="179"/>
    </row>
    <row r="176" ht="22.9" customHeight="1" spans="1:22">
      <c r="A176" s="180" t="s">
        <v>565</v>
      </c>
      <c r="B176" s="179"/>
      <c r="C176" s="179">
        <v>0</v>
      </c>
      <c r="D176" s="179"/>
      <c r="E176" s="179"/>
      <c r="F176" s="179">
        <v>2967</v>
      </c>
      <c r="G176" s="179"/>
      <c r="H176" s="179"/>
      <c r="I176" s="179"/>
      <c r="J176" s="179"/>
      <c r="K176" s="179"/>
      <c r="L176" s="179"/>
      <c r="M176" s="179"/>
      <c r="N176" s="179"/>
      <c r="O176" s="179">
        <v>-2967</v>
      </c>
      <c r="P176" s="179"/>
      <c r="Q176" s="179"/>
      <c r="R176" s="179"/>
      <c r="S176" s="179">
        <v>0</v>
      </c>
      <c r="T176" s="179">
        <v>0</v>
      </c>
      <c r="U176" s="179">
        <v>0</v>
      </c>
      <c r="V176" s="179"/>
    </row>
    <row r="177" ht="22.9" customHeight="1" spans="1:22">
      <c r="A177" s="180" t="s">
        <v>566</v>
      </c>
      <c r="B177" s="179"/>
      <c r="C177" s="179">
        <v>0</v>
      </c>
      <c r="D177" s="179"/>
      <c r="E177" s="179"/>
      <c r="F177" s="179">
        <v>1219</v>
      </c>
      <c r="G177" s="179"/>
      <c r="H177" s="179"/>
      <c r="I177" s="179"/>
      <c r="J177" s="179"/>
      <c r="K177" s="179"/>
      <c r="L177" s="179"/>
      <c r="M177" s="179"/>
      <c r="N177" s="179"/>
      <c r="O177" s="179">
        <v>-1219</v>
      </c>
      <c r="P177" s="179"/>
      <c r="Q177" s="179"/>
      <c r="R177" s="179"/>
      <c r="S177" s="179">
        <v>0</v>
      </c>
      <c r="T177" s="179">
        <v>0</v>
      </c>
      <c r="U177" s="179">
        <v>0</v>
      </c>
      <c r="V177" s="179"/>
    </row>
    <row r="178" ht="22.9" customHeight="1" spans="1:22">
      <c r="A178" s="180" t="s">
        <v>567</v>
      </c>
      <c r="B178" s="179">
        <v>3000</v>
      </c>
      <c r="C178" s="179">
        <v>-2980</v>
      </c>
      <c r="D178" s="179">
        <v>0</v>
      </c>
      <c r="E178" s="179">
        <v>20</v>
      </c>
      <c r="F178" s="179">
        <v>0</v>
      </c>
      <c r="G178" s="179">
        <v>0</v>
      </c>
      <c r="H178" s="179">
        <v>0</v>
      </c>
      <c r="I178" s="179">
        <v>0</v>
      </c>
      <c r="J178" s="179">
        <v>0</v>
      </c>
      <c r="K178" s="179">
        <v>0</v>
      </c>
      <c r="L178" s="179">
        <v>0</v>
      </c>
      <c r="M178" s="179">
        <v>0</v>
      </c>
      <c r="N178" s="179">
        <v>0</v>
      </c>
      <c r="O178" s="179">
        <v>0</v>
      </c>
      <c r="P178" s="179">
        <v>-3000</v>
      </c>
      <c r="Q178" s="179">
        <v>0</v>
      </c>
      <c r="R178" s="179">
        <v>0</v>
      </c>
      <c r="S178" s="179">
        <v>20</v>
      </c>
      <c r="T178" s="179">
        <v>20</v>
      </c>
      <c r="U178" s="179">
        <v>0</v>
      </c>
      <c r="V178" s="179">
        <v>0</v>
      </c>
    </row>
    <row r="179" ht="22.9" customHeight="1" spans="1:22">
      <c r="A179" s="180" t="s">
        <v>568</v>
      </c>
      <c r="B179" s="179"/>
      <c r="C179" s="179">
        <v>0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79">
        <v>0</v>
      </c>
      <c r="T179" s="179">
        <v>0</v>
      </c>
      <c r="U179" s="179">
        <v>0</v>
      </c>
      <c r="V179" s="179"/>
    </row>
    <row r="180" ht="22.9" customHeight="1" spans="1:22">
      <c r="A180" s="180" t="s">
        <v>569</v>
      </c>
      <c r="B180" s="179"/>
      <c r="C180" s="179">
        <v>0</v>
      </c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79">
        <v>0</v>
      </c>
      <c r="T180" s="179">
        <v>0</v>
      </c>
      <c r="U180" s="179">
        <v>0</v>
      </c>
      <c r="V180" s="179"/>
    </row>
    <row r="181" ht="22.9" customHeight="1" spans="1:22">
      <c r="A181" s="180" t="s">
        <v>570</v>
      </c>
      <c r="B181" s="179">
        <v>3000</v>
      </c>
      <c r="C181" s="179">
        <v>-3000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>
        <v>-3000</v>
      </c>
      <c r="Q181" s="179"/>
      <c r="R181" s="179"/>
      <c r="S181" s="179">
        <v>0</v>
      </c>
      <c r="T181" s="179">
        <v>0</v>
      </c>
      <c r="U181" s="179">
        <v>0</v>
      </c>
      <c r="V181" s="179"/>
    </row>
    <row r="182" ht="22.9" customHeight="1" spans="1:22">
      <c r="A182" s="180" t="s">
        <v>571</v>
      </c>
      <c r="B182" s="179"/>
      <c r="C182" s="179">
        <v>0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>
        <v>0</v>
      </c>
      <c r="T182" s="179">
        <v>0</v>
      </c>
      <c r="U182" s="179">
        <v>0</v>
      </c>
      <c r="V182" s="179"/>
    </row>
    <row r="183" ht="22.9" customHeight="1" spans="1:22">
      <c r="A183" s="180" t="s">
        <v>572</v>
      </c>
      <c r="B183" s="179"/>
      <c r="C183" s="179">
        <v>20</v>
      </c>
      <c r="D183" s="179"/>
      <c r="E183" s="179">
        <v>20</v>
      </c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79">
        <v>20</v>
      </c>
      <c r="T183" s="179">
        <v>20</v>
      </c>
      <c r="U183" s="179">
        <v>0</v>
      </c>
      <c r="V183" s="179"/>
    </row>
    <row r="184" ht="22.9" customHeight="1" spans="1:22">
      <c r="A184" s="180" t="s">
        <v>346</v>
      </c>
      <c r="B184" s="179">
        <v>0</v>
      </c>
      <c r="C184" s="179">
        <v>0</v>
      </c>
      <c r="D184" s="179">
        <v>0</v>
      </c>
      <c r="E184" s="179">
        <v>0</v>
      </c>
      <c r="F184" s="179">
        <v>0</v>
      </c>
      <c r="G184" s="179">
        <v>0</v>
      </c>
      <c r="H184" s="179">
        <v>0</v>
      </c>
      <c r="I184" s="179">
        <v>0</v>
      </c>
      <c r="J184" s="179">
        <v>0</v>
      </c>
      <c r="K184" s="179">
        <v>0</v>
      </c>
      <c r="L184" s="179">
        <v>0</v>
      </c>
      <c r="M184" s="179">
        <v>0</v>
      </c>
      <c r="N184" s="179">
        <v>0</v>
      </c>
      <c r="O184" s="179">
        <v>0</v>
      </c>
      <c r="P184" s="179">
        <v>0</v>
      </c>
      <c r="Q184" s="179">
        <v>0</v>
      </c>
      <c r="R184" s="179">
        <v>0</v>
      </c>
      <c r="S184" s="179">
        <v>0</v>
      </c>
      <c r="T184" s="179">
        <v>0</v>
      </c>
      <c r="U184" s="179">
        <v>0</v>
      </c>
      <c r="V184" s="179">
        <v>0</v>
      </c>
    </row>
    <row r="185" ht="22.9" customHeight="1" spans="1:22">
      <c r="A185" s="180" t="s">
        <v>573</v>
      </c>
      <c r="B185" s="179"/>
      <c r="C185" s="179">
        <v>0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79">
        <v>0</v>
      </c>
      <c r="T185" s="179">
        <v>0</v>
      </c>
      <c r="U185" s="179">
        <v>0</v>
      </c>
      <c r="V185" s="179"/>
    </row>
    <row r="186" ht="22.9" customHeight="1" spans="1:22">
      <c r="A186" s="180" t="s">
        <v>574</v>
      </c>
      <c r="B186" s="179"/>
      <c r="C186" s="179">
        <v>0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>
        <v>0</v>
      </c>
      <c r="T186" s="179">
        <v>0</v>
      </c>
      <c r="U186" s="179">
        <v>0</v>
      </c>
      <c r="V186" s="179"/>
    </row>
    <row r="187" ht="22.9" customHeight="1" spans="1:22">
      <c r="A187" s="180" t="s">
        <v>575</v>
      </c>
      <c r="B187" s="179"/>
      <c r="C187" s="179">
        <v>0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>
        <v>0</v>
      </c>
      <c r="T187" s="179">
        <v>0</v>
      </c>
      <c r="U187" s="179">
        <v>0</v>
      </c>
      <c r="V187" s="179"/>
    </row>
    <row r="188" ht="22.9" customHeight="1" spans="1:22">
      <c r="A188" s="180" t="s">
        <v>576</v>
      </c>
      <c r="B188" s="179"/>
      <c r="C188" s="179">
        <v>0</v>
      </c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>
        <v>0</v>
      </c>
      <c r="T188" s="179">
        <v>0</v>
      </c>
      <c r="U188" s="179">
        <v>0</v>
      </c>
      <c r="V188" s="179"/>
    </row>
    <row r="189" ht="22.9" customHeight="1" spans="1:22">
      <c r="A189" s="180" t="s">
        <v>577</v>
      </c>
      <c r="B189" s="179"/>
      <c r="C189" s="179">
        <v>0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>
        <v>0</v>
      </c>
      <c r="T189" s="179">
        <v>0</v>
      </c>
      <c r="U189" s="179">
        <v>0</v>
      </c>
      <c r="V189" s="179"/>
    </row>
    <row r="190" ht="22.9" customHeight="1" spans="1:22">
      <c r="A190" s="180" t="s">
        <v>540</v>
      </c>
      <c r="B190" s="179"/>
      <c r="C190" s="179">
        <v>0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>
        <v>0</v>
      </c>
      <c r="T190" s="179">
        <v>0</v>
      </c>
      <c r="U190" s="179">
        <v>0</v>
      </c>
      <c r="V190" s="179"/>
    </row>
    <row r="191" ht="22.9" customHeight="1" spans="1:22">
      <c r="A191" s="180" t="s">
        <v>578</v>
      </c>
      <c r="B191" s="179"/>
      <c r="C191" s="179">
        <v>0</v>
      </c>
      <c r="D191" s="179"/>
      <c r="E191" s="179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>
        <v>0</v>
      </c>
      <c r="T191" s="179">
        <v>0</v>
      </c>
      <c r="U191" s="179">
        <v>0</v>
      </c>
      <c r="V191" s="179"/>
    </row>
    <row r="192" ht="22.9" customHeight="1" spans="1:22">
      <c r="A192" s="180" t="s">
        <v>579</v>
      </c>
      <c r="B192" s="179"/>
      <c r="C192" s="179">
        <v>0</v>
      </c>
      <c r="D192" s="179"/>
      <c r="E192" s="179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>
        <v>0</v>
      </c>
      <c r="T192" s="179">
        <v>0</v>
      </c>
      <c r="U192" s="179">
        <v>0</v>
      </c>
      <c r="V192" s="179"/>
    </row>
    <row r="193" ht="22.9" customHeight="1" spans="1:22">
      <c r="A193" s="180" t="s">
        <v>580</v>
      </c>
      <c r="B193" s="179"/>
      <c r="C193" s="179">
        <v>0</v>
      </c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>
        <v>0</v>
      </c>
      <c r="T193" s="179">
        <v>0</v>
      </c>
      <c r="U193" s="179">
        <v>0</v>
      </c>
      <c r="V193" s="179"/>
    </row>
    <row r="194" ht="22.9" customHeight="1" spans="1:22">
      <c r="A194" s="180" t="s">
        <v>581</v>
      </c>
      <c r="B194" s="179">
        <v>3880</v>
      </c>
      <c r="C194" s="179">
        <v>-1260</v>
      </c>
      <c r="D194" s="179">
        <v>0</v>
      </c>
      <c r="E194" s="179">
        <v>0</v>
      </c>
      <c r="F194" s="179">
        <v>260</v>
      </c>
      <c r="G194" s="179">
        <v>0</v>
      </c>
      <c r="H194" s="179">
        <v>0</v>
      </c>
      <c r="I194" s="179">
        <v>0</v>
      </c>
      <c r="J194" s="179">
        <v>0</v>
      </c>
      <c r="K194" s="179">
        <v>0</v>
      </c>
      <c r="L194" s="179">
        <v>0</v>
      </c>
      <c r="M194" s="179">
        <v>0</v>
      </c>
      <c r="N194" s="179">
        <v>0</v>
      </c>
      <c r="O194" s="179">
        <v>0</v>
      </c>
      <c r="P194" s="179">
        <v>-1520</v>
      </c>
      <c r="Q194" s="179">
        <v>0</v>
      </c>
      <c r="R194" s="179">
        <v>0</v>
      </c>
      <c r="S194" s="179">
        <v>2620</v>
      </c>
      <c r="T194" s="179">
        <v>2321</v>
      </c>
      <c r="U194" s="179">
        <v>299</v>
      </c>
      <c r="V194" s="179">
        <v>299</v>
      </c>
    </row>
    <row r="195" ht="22.9" customHeight="1" spans="1:22">
      <c r="A195" s="180" t="s">
        <v>582</v>
      </c>
      <c r="B195" s="179">
        <v>3470</v>
      </c>
      <c r="C195" s="179">
        <v>-1057</v>
      </c>
      <c r="D195" s="179"/>
      <c r="E195" s="179"/>
      <c r="F195" s="179">
        <v>260</v>
      </c>
      <c r="G195" s="179"/>
      <c r="H195" s="179"/>
      <c r="I195" s="179"/>
      <c r="J195" s="179"/>
      <c r="K195" s="179"/>
      <c r="L195" s="179"/>
      <c r="M195" s="179"/>
      <c r="N195" s="179"/>
      <c r="O195" s="179"/>
      <c r="P195" s="179">
        <v>-1317</v>
      </c>
      <c r="Q195" s="179"/>
      <c r="R195" s="179"/>
      <c r="S195" s="179">
        <v>2413</v>
      </c>
      <c r="T195" s="179">
        <v>2114</v>
      </c>
      <c r="U195" s="179">
        <v>299</v>
      </c>
      <c r="V195" s="179">
        <v>299</v>
      </c>
    </row>
    <row r="196" ht="22.9" customHeight="1" spans="1:22">
      <c r="A196" s="180" t="s">
        <v>583</v>
      </c>
      <c r="B196" s="179">
        <v>410</v>
      </c>
      <c r="C196" s="179">
        <v>-203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>
        <v>-203</v>
      </c>
      <c r="Q196" s="179"/>
      <c r="R196" s="179"/>
      <c r="S196" s="179">
        <v>207</v>
      </c>
      <c r="T196" s="179">
        <v>207</v>
      </c>
      <c r="U196" s="179">
        <v>0</v>
      </c>
      <c r="V196" s="179"/>
    </row>
    <row r="197" ht="22.9" customHeight="1" spans="1:22">
      <c r="A197" s="180" t="s">
        <v>584</v>
      </c>
      <c r="B197" s="179"/>
      <c r="C197" s="179">
        <v>0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>
        <v>0</v>
      </c>
      <c r="T197" s="179">
        <v>0</v>
      </c>
      <c r="U197" s="179">
        <v>0</v>
      </c>
      <c r="V197" s="179"/>
    </row>
    <row r="198" ht="22.9" customHeight="1" spans="1:22">
      <c r="A198" s="180" t="s">
        <v>585</v>
      </c>
      <c r="B198" s="179">
        <v>15000</v>
      </c>
      <c r="C198" s="179">
        <v>-5872</v>
      </c>
      <c r="D198" s="179">
        <v>0</v>
      </c>
      <c r="E198" s="179">
        <v>6524</v>
      </c>
      <c r="F198" s="179">
        <v>16329</v>
      </c>
      <c r="G198" s="179">
        <v>0</v>
      </c>
      <c r="H198" s="179">
        <v>0</v>
      </c>
      <c r="I198" s="179">
        <v>0</v>
      </c>
      <c r="J198" s="179">
        <v>0</v>
      </c>
      <c r="K198" s="179">
        <v>0</v>
      </c>
      <c r="L198" s="179">
        <v>0</v>
      </c>
      <c r="M198" s="179">
        <v>0</v>
      </c>
      <c r="N198" s="179">
        <v>0</v>
      </c>
      <c r="O198" s="179">
        <v>-16329</v>
      </c>
      <c r="P198" s="179">
        <v>-12396</v>
      </c>
      <c r="Q198" s="179">
        <v>0</v>
      </c>
      <c r="R198" s="179">
        <v>0</v>
      </c>
      <c r="S198" s="179">
        <v>9128</v>
      </c>
      <c r="T198" s="179">
        <v>9099</v>
      </c>
      <c r="U198" s="179">
        <v>29</v>
      </c>
      <c r="V198" s="179">
        <v>29</v>
      </c>
    </row>
    <row r="199" ht="22.9" customHeight="1" spans="1:22">
      <c r="A199" s="180" t="s">
        <v>586</v>
      </c>
      <c r="B199" s="179">
        <v>11000</v>
      </c>
      <c r="C199" s="179">
        <v>-11000</v>
      </c>
      <c r="D199" s="179"/>
      <c r="E199" s="179"/>
      <c r="F199" s="179">
        <v>16329</v>
      </c>
      <c r="G199" s="179"/>
      <c r="H199" s="179"/>
      <c r="I199" s="179"/>
      <c r="J199" s="179"/>
      <c r="K199" s="179"/>
      <c r="L199" s="179"/>
      <c r="M199" s="179"/>
      <c r="N199" s="179"/>
      <c r="O199" s="179">
        <v>-16329</v>
      </c>
      <c r="P199" s="179">
        <v>-11000</v>
      </c>
      <c r="Q199" s="179"/>
      <c r="R199" s="179"/>
      <c r="S199" s="179">
        <v>0</v>
      </c>
      <c r="T199" s="179">
        <v>0</v>
      </c>
      <c r="U199" s="179">
        <v>0</v>
      </c>
      <c r="V199" s="179"/>
    </row>
    <row r="200" ht="22.9" customHeight="1" spans="1:22">
      <c r="A200" s="180" t="s">
        <v>587</v>
      </c>
      <c r="B200" s="179"/>
      <c r="C200" s="179">
        <v>6524</v>
      </c>
      <c r="D200" s="179"/>
      <c r="E200" s="179">
        <v>6524</v>
      </c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79">
        <v>6524</v>
      </c>
      <c r="T200" s="179">
        <v>6524</v>
      </c>
      <c r="U200" s="179">
        <v>0</v>
      </c>
      <c r="V200" s="179"/>
    </row>
    <row r="201" ht="22.9" customHeight="1" spans="1:22">
      <c r="A201" s="180" t="s">
        <v>588</v>
      </c>
      <c r="B201" s="179">
        <v>4000</v>
      </c>
      <c r="C201" s="179">
        <v>-1396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>
        <v>-1396</v>
      </c>
      <c r="Q201" s="179"/>
      <c r="R201" s="179"/>
      <c r="S201" s="179">
        <v>2604</v>
      </c>
      <c r="T201" s="179">
        <v>2575</v>
      </c>
      <c r="U201" s="179">
        <v>29</v>
      </c>
      <c r="V201" s="179">
        <v>29</v>
      </c>
    </row>
    <row r="202" ht="22.9" customHeight="1" spans="1:22">
      <c r="A202" s="180" t="s">
        <v>589</v>
      </c>
      <c r="B202" s="179">
        <v>900</v>
      </c>
      <c r="C202" s="179">
        <v>-529</v>
      </c>
      <c r="D202" s="179">
        <v>0</v>
      </c>
      <c r="E202" s="179">
        <v>165</v>
      </c>
      <c r="F202" s="179">
        <v>0</v>
      </c>
      <c r="G202" s="179">
        <v>0</v>
      </c>
      <c r="H202" s="179">
        <v>0</v>
      </c>
      <c r="I202" s="179">
        <v>0</v>
      </c>
      <c r="J202" s="179">
        <v>0</v>
      </c>
      <c r="K202" s="179">
        <v>0</v>
      </c>
      <c r="L202" s="179">
        <v>0</v>
      </c>
      <c r="M202" s="179">
        <v>0</v>
      </c>
      <c r="N202" s="179">
        <v>0</v>
      </c>
      <c r="O202" s="179">
        <v>0</v>
      </c>
      <c r="P202" s="179">
        <v>-694</v>
      </c>
      <c r="Q202" s="179">
        <v>0</v>
      </c>
      <c r="R202" s="179">
        <v>0</v>
      </c>
      <c r="S202" s="179">
        <v>371</v>
      </c>
      <c r="T202" s="179">
        <v>371</v>
      </c>
      <c r="U202" s="179">
        <v>0</v>
      </c>
      <c r="V202" s="179">
        <v>0</v>
      </c>
    </row>
    <row r="203" ht="22.9" customHeight="1" spans="1:22">
      <c r="A203" s="180" t="s">
        <v>590</v>
      </c>
      <c r="B203" s="179">
        <v>900</v>
      </c>
      <c r="C203" s="179">
        <v>-694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>
        <v>-694</v>
      </c>
      <c r="Q203" s="179"/>
      <c r="R203" s="179"/>
      <c r="S203" s="179">
        <v>206</v>
      </c>
      <c r="T203" s="179">
        <v>206</v>
      </c>
      <c r="U203" s="179">
        <v>0</v>
      </c>
      <c r="V203" s="179"/>
    </row>
    <row r="204" ht="22.9" customHeight="1" spans="1:22">
      <c r="A204" s="180" t="s">
        <v>591</v>
      </c>
      <c r="B204" s="179"/>
      <c r="C204" s="179">
        <v>0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>
        <v>0</v>
      </c>
      <c r="T204" s="179">
        <v>0</v>
      </c>
      <c r="U204" s="179">
        <v>0</v>
      </c>
      <c r="V204" s="179"/>
    </row>
    <row r="205" ht="22.9" customHeight="1" spans="1:22">
      <c r="A205" s="180" t="s">
        <v>592</v>
      </c>
      <c r="B205" s="179"/>
      <c r="C205" s="179">
        <v>120</v>
      </c>
      <c r="D205" s="179"/>
      <c r="E205" s="179">
        <v>120</v>
      </c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>
        <v>120</v>
      </c>
      <c r="T205" s="179">
        <v>120</v>
      </c>
      <c r="U205" s="179">
        <v>0</v>
      </c>
      <c r="V205" s="179"/>
    </row>
    <row r="206" ht="22.9" customHeight="1" spans="1:22">
      <c r="A206" s="180" t="s">
        <v>593</v>
      </c>
      <c r="B206" s="179"/>
      <c r="C206" s="179">
        <v>45</v>
      </c>
      <c r="D206" s="179"/>
      <c r="E206" s="179">
        <v>45</v>
      </c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>
        <v>45</v>
      </c>
      <c r="T206" s="179">
        <v>45</v>
      </c>
      <c r="U206" s="179">
        <v>0</v>
      </c>
      <c r="V206" s="179"/>
    </row>
    <row r="207" ht="22.9" customHeight="1" spans="1:22">
      <c r="A207" s="180" t="s">
        <v>594</v>
      </c>
      <c r="B207" s="179">
        <v>7200</v>
      </c>
      <c r="C207" s="179">
        <v>1300</v>
      </c>
      <c r="D207" s="179">
        <v>0</v>
      </c>
      <c r="E207" s="179">
        <v>213</v>
      </c>
      <c r="F207" s="179">
        <v>6336</v>
      </c>
      <c r="G207" s="179">
        <v>1161</v>
      </c>
      <c r="H207" s="179">
        <v>0</v>
      </c>
      <c r="I207" s="179">
        <v>0</v>
      </c>
      <c r="J207" s="179">
        <v>0</v>
      </c>
      <c r="K207" s="179">
        <v>300</v>
      </c>
      <c r="L207" s="179">
        <v>0</v>
      </c>
      <c r="M207" s="179">
        <v>0</v>
      </c>
      <c r="N207" s="179">
        <v>0</v>
      </c>
      <c r="O207" s="179">
        <v>-618</v>
      </c>
      <c r="P207" s="179">
        <v>-6092</v>
      </c>
      <c r="Q207" s="179">
        <v>0</v>
      </c>
      <c r="R207" s="179">
        <v>0</v>
      </c>
      <c r="S207" s="179">
        <v>8500</v>
      </c>
      <c r="T207" s="179">
        <v>8179</v>
      </c>
      <c r="U207" s="179">
        <v>321</v>
      </c>
      <c r="V207" s="179">
        <v>321</v>
      </c>
    </row>
    <row r="208" ht="22.9" customHeight="1" spans="1:22">
      <c r="A208" s="180" t="s">
        <v>595</v>
      </c>
      <c r="B208" s="179">
        <v>2197</v>
      </c>
      <c r="C208" s="179">
        <v>148</v>
      </c>
      <c r="D208" s="179"/>
      <c r="E208" s="179">
        <v>173</v>
      </c>
      <c r="F208" s="179">
        <v>435</v>
      </c>
      <c r="G208" s="179"/>
      <c r="H208" s="179"/>
      <c r="I208" s="179"/>
      <c r="J208" s="179"/>
      <c r="K208" s="179"/>
      <c r="L208" s="179"/>
      <c r="M208" s="179"/>
      <c r="N208" s="179"/>
      <c r="O208" s="179">
        <v>-460</v>
      </c>
      <c r="P208" s="179"/>
      <c r="Q208" s="179"/>
      <c r="R208" s="179"/>
      <c r="S208" s="179">
        <v>2345</v>
      </c>
      <c r="T208" s="179">
        <v>2088</v>
      </c>
      <c r="U208" s="179">
        <v>257</v>
      </c>
      <c r="V208" s="179">
        <v>257</v>
      </c>
    </row>
    <row r="209" ht="22.9" customHeight="1" spans="1:22">
      <c r="A209" s="180" t="s">
        <v>596</v>
      </c>
      <c r="B209" s="179">
        <v>2600</v>
      </c>
      <c r="C209" s="179">
        <v>-644</v>
      </c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>
        <v>-644</v>
      </c>
      <c r="Q209" s="179"/>
      <c r="R209" s="179"/>
      <c r="S209" s="179">
        <v>1956</v>
      </c>
      <c r="T209" s="179">
        <v>1956</v>
      </c>
      <c r="U209" s="179">
        <v>0</v>
      </c>
      <c r="V209" s="179"/>
    </row>
    <row r="210" ht="22.9" customHeight="1" spans="1:22">
      <c r="A210" s="180" t="s">
        <v>597</v>
      </c>
      <c r="B210" s="179">
        <v>2100</v>
      </c>
      <c r="C210" s="179">
        <v>-502</v>
      </c>
      <c r="D210" s="179"/>
      <c r="E210" s="179"/>
      <c r="F210" s="179">
        <v>3841</v>
      </c>
      <c r="G210" s="179">
        <v>1000</v>
      </c>
      <c r="H210" s="179"/>
      <c r="I210" s="179"/>
      <c r="J210" s="179"/>
      <c r="K210" s="179"/>
      <c r="L210" s="179"/>
      <c r="M210" s="179"/>
      <c r="N210" s="179"/>
      <c r="O210" s="179">
        <v>-155</v>
      </c>
      <c r="P210" s="179">
        <v>-5188</v>
      </c>
      <c r="Q210" s="179"/>
      <c r="R210" s="179"/>
      <c r="S210" s="179">
        <v>1598</v>
      </c>
      <c r="T210" s="179">
        <v>1536</v>
      </c>
      <c r="U210" s="179">
        <v>62</v>
      </c>
      <c r="V210" s="179">
        <v>62</v>
      </c>
    </row>
    <row r="211" ht="22.9" customHeight="1" spans="1:22">
      <c r="A211" s="180" t="s">
        <v>598</v>
      </c>
      <c r="B211" s="179">
        <v>203</v>
      </c>
      <c r="C211" s="179">
        <v>37</v>
      </c>
      <c r="D211" s="179"/>
      <c r="E211" s="179">
        <v>40</v>
      </c>
      <c r="F211" s="179"/>
      <c r="G211" s="179"/>
      <c r="H211" s="179"/>
      <c r="I211" s="179"/>
      <c r="J211" s="179"/>
      <c r="K211" s="179"/>
      <c r="L211" s="179"/>
      <c r="M211" s="179"/>
      <c r="N211" s="179"/>
      <c r="O211" s="179">
        <v>-3</v>
      </c>
      <c r="P211" s="179"/>
      <c r="Q211" s="179"/>
      <c r="R211" s="179"/>
      <c r="S211" s="179">
        <v>240</v>
      </c>
      <c r="T211" s="179">
        <v>240</v>
      </c>
      <c r="U211" s="179">
        <v>0</v>
      </c>
      <c r="V211" s="179"/>
    </row>
    <row r="212" ht="22.9" customHeight="1" spans="1:22">
      <c r="A212" s="180" t="s">
        <v>599</v>
      </c>
      <c r="B212" s="179">
        <v>100</v>
      </c>
      <c r="C212" s="179">
        <v>1961</v>
      </c>
      <c r="D212" s="179"/>
      <c r="E212" s="179"/>
      <c r="F212" s="179">
        <v>2060</v>
      </c>
      <c r="G212" s="179"/>
      <c r="H212" s="179"/>
      <c r="I212" s="179"/>
      <c r="J212" s="179"/>
      <c r="K212" s="179"/>
      <c r="L212" s="179"/>
      <c r="M212" s="179"/>
      <c r="N212" s="179"/>
      <c r="O212" s="179"/>
      <c r="P212" s="179">
        <v>-99</v>
      </c>
      <c r="Q212" s="179"/>
      <c r="R212" s="179"/>
      <c r="S212" s="179">
        <v>2061</v>
      </c>
      <c r="T212" s="179">
        <v>2059</v>
      </c>
      <c r="U212" s="179">
        <v>2</v>
      </c>
      <c r="V212" s="179">
        <v>2</v>
      </c>
    </row>
    <row r="213" ht="22.9" customHeight="1" spans="1:22">
      <c r="A213" s="180" t="s">
        <v>600</v>
      </c>
      <c r="B213" s="179"/>
      <c r="C213" s="179">
        <v>0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>
        <v>0</v>
      </c>
      <c r="T213" s="179">
        <v>0</v>
      </c>
      <c r="U213" s="179">
        <v>0</v>
      </c>
      <c r="V213" s="179"/>
    </row>
    <row r="214" ht="22.9" customHeight="1" spans="1:22">
      <c r="A214" s="180" t="s">
        <v>601</v>
      </c>
      <c r="B214" s="179"/>
      <c r="C214" s="179">
        <v>300</v>
      </c>
      <c r="D214" s="179"/>
      <c r="E214" s="179"/>
      <c r="F214" s="179"/>
      <c r="G214" s="179">
        <v>161</v>
      </c>
      <c r="H214" s="179"/>
      <c r="I214" s="179"/>
      <c r="J214" s="179"/>
      <c r="K214" s="179">
        <v>300</v>
      </c>
      <c r="L214" s="179"/>
      <c r="M214" s="179"/>
      <c r="N214" s="179"/>
      <c r="O214" s="179"/>
      <c r="P214" s="179">
        <v>-161</v>
      </c>
      <c r="Q214" s="179"/>
      <c r="R214" s="179"/>
      <c r="S214" s="179">
        <v>300</v>
      </c>
      <c r="T214" s="179">
        <v>300</v>
      </c>
      <c r="U214" s="179">
        <v>0</v>
      </c>
      <c r="V214" s="179"/>
    </row>
    <row r="215" ht="22.9" customHeight="1" spans="1:22">
      <c r="A215" s="180" t="s">
        <v>602</v>
      </c>
      <c r="B215" s="179">
        <v>7000</v>
      </c>
      <c r="C215" s="179">
        <v>-7000</v>
      </c>
      <c r="D215" s="179"/>
      <c r="E215" s="179"/>
      <c r="F215" s="179"/>
      <c r="G215" s="179"/>
      <c r="H215" s="179"/>
      <c r="I215" s="179"/>
      <c r="J215" s="179"/>
      <c r="K215" s="179">
        <v>-7000</v>
      </c>
      <c r="L215" s="179"/>
      <c r="M215" s="179"/>
      <c r="N215" s="179"/>
      <c r="O215" s="179"/>
      <c r="P215" s="179"/>
      <c r="Q215" s="179"/>
      <c r="R215" s="179"/>
      <c r="S215" s="179">
        <v>0</v>
      </c>
      <c r="T215" s="179">
        <v>0</v>
      </c>
      <c r="U215" s="179">
        <v>0</v>
      </c>
      <c r="V215" s="179"/>
    </row>
    <row r="216" ht="22.9" customHeight="1" spans="1:22">
      <c r="A216" s="180" t="s">
        <v>603</v>
      </c>
      <c r="B216" s="179">
        <v>3920</v>
      </c>
      <c r="C216" s="179">
        <v>26914</v>
      </c>
      <c r="D216" s="179">
        <v>0</v>
      </c>
      <c r="E216" s="179">
        <v>31291</v>
      </c>
      <c r="F216" s="179">
        <v>18645</v>
      </c>
      <c r="G216" s="179">
        <v>0</v>
      </c>
      <c r="H216" s="179">
        <v>0</v>
      </c>
      <c r="I216" s="179">
        <v>0</v>
      </c>
      <c r="J216" s="179">
        <v>0</v>
      </c>
      <c r="K216" s="179">
        <v>887</v>
      </c>
      <c r="L216" s="179">
        <v>0</v>
      </c>
      <c r="M216" s="179">
        <v>0</v>
      </c>
      <c r="N216" s="179">
        <v>0</v>
      </c>
      <c r="O216" s="179">
        <v>-20918</v>
      </c>
      <c r="P216" s="179">
        <v>-2991</v>
      </c>
      <c r="Q216" s="179">
        <v>0</v>
      </c>
      <c r="R216" s="179">
        <v>0</v>
      </c>
      <c r="S216" s="179">
        <v>30834</v>
      </c>
      <c r="T216" s="179">
        <v>4088</v>
      </c>
      <c r="U216" s="179">
        <v>26746</v>
      </c>
      <c r="V216" s="179">
        <v>26746</v>
      </c>
    </row>
    <row r="217" ht="22.9" customHeight="1" spans="1:22">
      <c r="A217" s="180" t="s">
        <v>604</v>
      </c>
      <c r="B217" s="179"/>
      <c r="C217" s="179">
        <v>0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>
        <v>0</v>
      </c>
      <c r="T217" s="179">
        <v>0</v>
      </c>
      <c r="U217" s="179">
        <v>0</v>
      </c>
      <c r="V217" s="179"/>
    </row>
    <row r="218" ht="22.9" customHeight="1" spans="1:22">
      <c r="A218" s="180" t="s">
        <v>605</v>
      </c>
      <c r="B218" s="179">
        <v>3920</v>
      </c>
      <c r="C218" s="179">
        <v>26914</v>
      </c>
      <c r="D218" s="179"/>
      <c r="E218" s="179">
        <v>31291</v>
      </c>
      <c r="F218" s="179">
        <v>18645</v>
      </c>
      <c r="G218" s="179"/>
      <c r="H218" s="179"/>
      <c r="I218" s="179"/>
      <c r="J218" s="179"/>
      <c r="K218" s="179">
        <v>887</v>
      </c>
      <c r="L218" s="179"/>
      <c r="M218" s="179"/>
      <c r="N218" s="179"/>
      <c r="O218" s="179">
        <v>-20918</v>
      </c>
      <c r="P218" s="179">
        <v>-2991</v>
      </c>
      <c r="Q218" s="179"/>
      <c r="R218" s="179"/>
      <c r="S218" s="179">
        <v>30834</v>
      </c>
      <c r="T218" s="179">
        <v>4088</v>
      </c>
      <c r="U218" s="179">
        <v>26746</v>
      </c>
      <c r="V218" s="179">
        <v>26746</v>
      </c>
    </row>
    <row r="219" ht="22.9" customHeight="1" spans="1:22">
      <c r="A219" s="180" t="s">
        <v>606</v>
      </c>
      <c r="B219" s="179">
        <v>11188</v>
      </c>
      <c r="C219" s="179">
        <v>-98</v>
      </c>
      <c r="D219" s="179">
        <v>0</v>
      </c>
      <c r="E219" s="179">
        <v>0</v>
      </c>
      <c r="F219" s="179">
        <v>0</v>
      </c>
      <c r="G219" s="179">
        <v>0</v>
      </c>
      <c r="H219" s="179">
        <v>0</v>
      </c>
      <c r="I219" s="179">
        <v>0</v>
      </c>
      <c r="J219" s="179">
        <v>0</v>
      </c>
      <c r="K219" s="179">
        <v>0</v>
      </c>
      <c r="L219" s="179">
        <v>0</v>
      </c>
      <c r="M219" s="179">
        <v>0</v>
      </c>
      <c r="N219" s="179">
        <v>0</v>
      </c>
      <c r="O219" s="179">
        <v>0</v>
      </c>
      <c r="P219" s="179">
        <v>-98</v>
      </c>
      <c r="Q219" s="179">
        <v>0</v>
      </c>
      <c r="R219" s="179">
        <v>0</v>
      </c>
      <c r="S219" s="179">
        <v>11090</v>
      </c>
      <c r="T219" s="179">
        <v>11090</v>
      </c>
      <c r="U219" s="179">
        <v>0</v>
      </c>
      <c r="V219" s="179">
        <v>0</v>
      </c>
    </row>
    <row r="220" ht="22.9" customHeight="1" spans="1:22">
      <c r="A220" s="180" t="s">
        <v>607</v>
      </c>
      <c r="B220" s="179"/>
      <c r="C220" s="179">
        <v>0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>
        <v>0</v>
      </c>
      <c r="T220" s="179">
        <v>0</v>
      </c>
      <c r="U220" s="179">
        <v>0</v>
      </c>
      <c r="V220" s="179"/>
    </row>
    <row r="221" ht="22.9" customHeight="1" spans="1:22">
      <c r="A221" s="180" t="s">
        <v>608</v>
      </c>
      <c r="B221" s="179"/>
      <c r="C221" s="179">
        <v>0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>
        <v>0</v>
      </c>
      <c r="T221" s="179">
        <v>0</v>
      </c>
      <c r="U221" s="179">
        <v>0</v>
      </c>
      <c r="V221" s="179"/>
    </row>
    <row r="222" ht="22.9" customHeight="1" spans="1:22">
      <c r="A222" s="180" t="s">
        <v>609</v>
      </c>
      <c r="B222" s="179">
        <v>11188</v>
      </c>
      <c r="C222" s="179">
        <v>-98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>
        <v>-98</v>
      </c>
      <c r="Q222" s="179"/>
      <c r="R222" s="179"/>
      <c r="S222" s="179">
        <v>11090</v>
      </c>
      <c r="T222" s="179">
        <v>11090</v>
      </c>
      <c r="U222" s="179">
        <v>0</v>
      </c>
      <c r="V222" s="179"/>
    </row>
    <row r="223" ht="22.9" customHeight="1" spans="1:22">
      <c r="A223" s="180" t="s">
        <v>610</v>
      </c>
      <c r="B223" s="179">
        <v>100</v>
      </c>
      <c r="C223" s="179">
        <v>-86</v>
      </c>
      <c r="D223" s="179">
        <v>0</v>
      </c>
      <c r="E223" s="179">
        <v>0</v>
      </c>
      <c r="F223" s="179">
        <v>0</v>
      </c>
      <c r="G223" s="179">
        <v>0</v>
      </c>
      <c r="H223" s="179">
        <v>0</v>
      </c>
      <c r="I223" s="179">
        <v>0</v>
      </c>
      <c r="J223" s="179">
        <v>0</v>
      </c>
      <c r="K223" s="179">
        <v>0</v>
      </c>
      <c r="L223" s="179">
        <v>0</v>
      </c>
      <c r="M223" s="179">
        <v>0</v>
      </c>
      <c r="N223" s="179">
        <v>0</v>
      </c>
      <c r="O223" s="179">
        <v>0</v>
      </c>
      <c r="P223" s="179">
        <v>-86</v>
      </c>
      <c r="Q223" s="179">
        <v>0</v>
      </c>
      <c r="R223" s="179">
        <v>0</v>
      </c>
      <c r="S223" s="179">
        <v>14</v>
      </c>
      <c r="T223" s="179">
        <v>14</v>
      </c>
      <c r="U223" s="179">
        <v>0</v>
      </c>
      <c r="V223" s="179">
        <v>0</v>
      </c>
    </row>
    <row r="224" ht="22.9" customHeight="1" spans="1:22">
      <c r="A224" s="180" t="s">
        <v>611</v>
      </c>
      <c r="B224" s="179"/>
      <c r="C224" s="179">
        <v>0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79">
        <v>0</v>
      </c>
      <c r="T224" s="179">
        <v>0</v>
      </c>
      <c r="U224" s="179">
        <v>0</v>
      </c>
      <c r="V224" s="179"/>
    </row>
    <row r="225" ht="22.9" customHeight="1" spans="1:22">
      <c r="A225" s="180" t="s">
        <v>612</v>
      </c>
      <c r="B225" s="179"/>
      <c r="C225" s="179">
        <v>0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79">
        <v>0</v>
      </c>
      <c r="T225" s="179">
        <v>0</v>
      </c>
      <c r="U225" s="179">
        <v>0</v>
      </c>
      <c r="V225" s="179"/>
    </row>
    <row r="226" ht="22.9" customHeight="1" spans="1:22">
      <c r="A226" s="180" t="s">
        <v>613</v>
      </c>
      <c r="B226" s="179">
        <v>100</v>
      </c>
      <c r="C226" s="179">
        <v>-86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>
        <v>-86</v>
      </c>
      <c r="Q226" s="179"/>
      <c r="R226" s="179"/>
      <c r="S226" s="179">
        <v>14</v>
      </c>
      <c r="T226" s="179">
        <v>14</v>
      </c>
      <c r="U226" s="179">
        <v>0</v>
      </c>
      <c r="V226" s="179"/>
    </row>
  </sheetData>
  <mergeCells count="10">
    <mergeCell ref="A1:V1"/>
    <mergeCell ref="A2:V2"/>
    <mergeCell ref="A3:V3"/>
    <mergeCell ref="C4:R4"/>
    <mergeCell ref="A4:A5"/>
    <mergeCell ref="B4:B5"/>
    <mergeCell ref="S4:S5"/>
    <mergeCell ref="T4:T5"/>
    <mergeCell ref="U4:U5"/>
    <mergeCell ref="V4:V5"/>
  </mergeCells>
  <printOptions horizontalCentered="1"/>
  <pageMargins left="0.235416666666667" right="0.15625" top="0.393055555555556" bottom="0.393055555555556" header="0.235416666666667" footer="0.15625"/>
  <pageSetup paperSize="9" scale="64" firstPageNumber="11" fitToHeight="100" orientation="landscape" useFirstPageNumber="1" horizontalDpi="600"/>
  <headerFooter alignWithMargins="0">
    <oddFooter>&amp;C&amp;14‐ 26 ‐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V226"/>
  <sheetViews>
    <sheetView showGridLines="0" showZeros="0" topLeftCell="A184" workbookViewId="0">
      <selection activeCell="A230" sqref="A230"/>
    </sheetView>
  </sheetViews>
  <sheetFormatPr defaultColWidth="9" defaultRowHeight="14.25"/>
  <cols>
    <col min="1" max="1" width="29.5" style="53" customWidth="1"/>
    <col min="2" max="2" width="9.625" style="53" customWidth="1"/>
    <col min="3" max="3" width="8.5" style="53" customWidth="1"/>
    <col min="4" max="4" width="8" style="53" customWidth="1"/>
    <col min="5" max="5" width="8.5" style="53" customWidth="1"/>
    <col min="6" max="6" width="9" style="53" customWidth="1"/>
    <col min="7" max="7" width="8.5" style="53" customWidth="1"/>
    <col min="8" max="12" width="8" style="53" customWidth="1"/>
    <col min="13" max="13" width="6.625" style="53" customWidth="1"/>
    <col min="14" max="15" width="9.375" style="53" customWidth="1"/>
    <col min="16" max="16" width="7.625" style="53" customWidth="1"/>
    <col min="17" max="17" width="9.375" style="53" customWidth="1"/>
    <col min="18" max="18" width="8.25" style="53" customWidth="1"/>
    <col min="19" max="19" width="9.625" style="53" customWidth="1"/>
    <col min="20" max="20" width="9.375" style="53" customWidth="1"/>
    <col min="21" max="22" width="8.5" style="53" customWidth="1"/>
    <col min="23" max="16384" width="9" style="53"/>
  </cols>
  <sheetData>
    <row r="1" ht="33.95" customHeight="1" spans="1:22">
      <c r="A1" s="103" t="s">
        <v>41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>
      <c r="A2" s="104" t="s">
        <v>40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</row>
    <row r="3" spans="1:22">
      <c r="A3" s="105" t="s">
        <v>155</v>
      </c>
      <c r="B3" s="105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5"/>
      <c r="T3" s="105"/>
      <c r="U3" s="105"/>
      <c r="V3" s="105"/>
    </row>
    <row r="4" ht="18" customHeight="1" spans="1:22">
      <c r="A4" s="171" t="s">
        <v>96</v>
      </c>
      <c r="B4" s="172" t="s">
        <v>614</v>
      </c>
      <c r="C4" s="173" t="s">
        <v>615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81"/>
      <c r="S4" s="172" t="s">
        <v>102</v>
      </c>
      <c r="T4" s="171" t="s">
        <v>103</v>
      </c>
      <c r="U4" s="172" t="s">
        <v>383</v>
      </c>
      <c r="V4" s="172" t="s">
        <v>616</v>
      </c>
    </row>
    <row r="5" ht="44.45" customHeight="1" spans="1:22">
      <c r="A5" s="175"/>
      <c r="B5" s="176"/>
      <c r="C5" s="177" t="s">
        <v>361</v>
      </c>
      <c r="D5" s="178" t="s">
        <v>385</v>
      </c>
      <c r="E5" s="178" t="s">
        <v>386</v>
      </c>
      <c r="F5" s="178" t="s">
        <v>387</v>
      </c>
      <c r="G5" s="178" t="s">
        <v>388</v>
      </c>
      <c r="H5" s="178" t="s">
        <v>389</v>
      </c>
      <c r="I5" s="178" t="s">
        <v>390</v>
      </c>
      <c r="J5" s="178" t="s">
        <v>334</v>
      </c>
      <c r="K5" s="178" t="s">
        <v>391</v>
      </c>
      <c r="L5" s="178" t="s">
        <v>392</v>
      </c>
      <c r="M5" s="178" t="s">
        <v>393</v>
      </c>
      <c r="N5" s="178" t="s">
        <v>347</v>
      </c>
      <c r="O5" s="178" t="s">
        <v>394</v>
      </c>
      <c r="P5" s="178" t="s">
        <v>345</v>
      </c>
      <c r="Q5" s="178" t="s">
        <v>395</v>
      </c>
      <c r="R5" s="178" t="s">
        <v>363</v>
      </c>
      <c r="S5" s="176"/>
      <c r="T5" s="175"/>
      <c r="U5" s="176"/>
      <c r="V5" s="176"/>
    </row>
    <row r="6" ht="22.9" customHeight="1" spans="1:22">
      <c r="A6" s="178" t="s">
        <v>191</v>
      </c>
      <c r="B6" s="179">
        <v>43929</v>
      </c>
      <c r="C6" s="179">
        <v>7303</v>
      </c>
      <c r="D6" s="179">
        <v>0</v>
      </c>
      <c r="E6" s="179">
        <v>5933</v>
      </c>
      <c r="F6" s="179">
        <v>1974</v>
      </c>
      <c r="G6" s="179">
        <v>2823</v>
      </c>
      <c r="H6" s="179">
        <v>604</v>
      </c>
      <c r="I6" s="179">
        <v>0</v>
      </c>
      <c r="J6" s="179">
        <v>6000</v>
      </c>
      <c r="K6" s="179">
        <v>0</v>
      </c>
      <c r="L6" s="179">
        <v>0</v>
      </c>
      <c r="M6" s="179">
        <v>-10348</v>
      </c>
      <c r="N6" s="179">
        <v>317</v>
      </c>
      <c r="O6" s="179">
        <v>0</v>
      </c>
      <c r="P6" s="179">
        <v>0</v>
      </c>
      <c r="Q6" s="179">
        <v>0</v>
      </c>
      <c r="R6" s="179">
        <v>0</v>
      </c>
      <c r="S6" s="179">
        <v>51232</v>
      </c>
      <c r="T6" s="179">
        <v>43026</v>
      </c>
      <c r="U6" s="179">
        <v>8206</v>
      </c>
      <c r="V6" s="179">
        <v>8206</v>
      </c>
    </row>
    <row r="7" ht="22.9" customHeight="1" spans="1:22">
      <c r="A7" s="180" t="s">
        <v>396</v>
      </c>
      <c r="B7" s="179">
        <v>5628</v>
      </c>
      <c r="C7" s="179">
        <v>-1523</v>
      </c>
      <c r="D7" s="179">
        <v>0</v>
      </c>
      <c r="E7" s="179">
        <v>141</v>
      </c>
      <c r="F7" s="179">
        <v>0</v>
      </c>
      <c r="G7" s="179">
        <v>6</v>
      </c>
      <c r="H7" s="179">
        <v>0</v>
      </c>
      <c r="I7" s="179">
        <v>0</v>
      </c>
      <c r="J7" s="179">
        <v>0</v>
      </c>
      <c r="K7" s="179">
        <v>0</v>
      </c>
      <c r="L7" s="179">
        <v>26</v>
      </c>
      <c r="M7" s="179">
        <v>-1696</v>
      </c>
      <c r="N7" s="179">
        <v>0</v>
      </c>
      <c r="O7" s="179">
        <v>0</v>
      </c>
      <c r="P7" s="179">
        <v>0</v>
      </c>
      <c r="Q7" s="179">
        <v>0</v>
      </c>
      <c r="R7" s="179">
        <v>0</v>
      </c>
      <c r="S7" s="179">
        <v>4105</v>
      </c>
      <c r="T7" s="179">
        <v>4044</v>
      </c>
      <c r="U7" s="179">
        <v>61</v>
      </c>
      <c r="V7" s="179">
        <v>61</v>
      </c>
    </row>
    <row r="8" ht="22.9" customHeight="1" spans="1:22">
      <c r="A8" s="180" t="s">
        <v>397</v>
      </c>
      <c r="B8" s="179"/>
      <c r="C8" s="179">
        <v>0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>
        <v>0</v>
      </c>
      <c r="T8" s="179">
        <v>0</v>
      </c>
      <c r="U8" s="179">
        <v>0</v>
      </c>
      <c r="V8" s="179"/>
    </row>
    <row r="9" ht="22.9" customHeight="1" spans="1:22">
      <c r="A9" s="180" t="s">
        <v>398</v>
      </c>
      <c r="B9" s="179"/>
      <c r="C9" s="179">
        <v>0</v>
      </c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>
        <v>0</v>
      </c>
      <c r="T9" s="179">
        <v>0</v>
      </c>
      <c r="U9" s="179">
        <v>0</v>
      </c>
      <c r="V9" s="179"/>
    </row>
    <row r="10" ht="22.9" customHeight="1" spans="1:22">
      <c r="A10" s="180" t="s">
        <v>399</v>
      </c>
      <c r="B10" s="179">
        <v>5622</v>
      </c>
      <c r="C10" s="179">
        <v>-1577</v>
      </c>
      <c r="D10" s="179"/>
      <c r="E10" s="179">
        <v>89</v>
      </c>
      <c r="F10" s="179"/>
      <c r="G10" s="179"/>
      <c r="H10" s="179"/>
      <c r="I10" s="179"/>
      <c r="J10" s="179"/>
      <c r="K10" s="179"/>
      <c r="L10" s="179"/>
      <c r="M10" s="179">
        <v>-1666</v>
      </c>
      <c r="N10" s="179"/>
      <c r="O10" s="179"/>
      <c r="P10" s="179"/>
      <c r="Q10" s="179"/>
      <c r="R10" s="179"/>
      <c r="S10" s="179">
        <v>4045</v>
      </c>
      <c r="T10" s="179">
        <v>4038</v>
      </c>
      <c r="U10" s="179">
        <v>7</v>
      </c>
      <c r="V10" s="179">
        <v>7</v>
      </c>
    </row>
    <row r="11" ht="22.9" customHeight="1" spans="1:22">
      <c r="A11" s="180" t="s">
        <v>400</v>
      </c>
      <c r="B11" s="179"/>
      <c r="C11" s="179">
        <v>0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>
        <v>0</v>
      </c>
      <c r="T11" s="179">
        <v>0</v>
      </c>
      <c r="U11" s="179">
        <v>0</v>
      </c>
      <c r="V11" s="179"/>
    </row>
    <row r="12" ht="22.9" customHeight="1" spans="1:22">
      <c r="A12" s="180" t="s">
        <v>401</v>
      </c>
      <c r="B12" s="179"/>
      <c r="C12" s="179">
        <v>0</v>
      </c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>
        <v>0</v>
      </c>
      <c r="T12" s="179">
        <v>0</v>
      </c>
      <c r="U12" s="179">
        <v>0</v>
      </c>
      <c r="V12" s="179"/>
    </row>
    <row r="13" ht="22.9" customHeight="1" spans="1:22">
      <c r="A13" s="180" t="s">
        <v>402</v>
      </c>
      <c r="B13" s="179">
        <v>6</v>
      </c>
      <c r="C13" s="179">
        <v>0</v>
      </c>
      <c r="D13" s="179"/>
      <c r="E13" s="179"/>
      <c r="F13" s="179"/>
      <c r="G13" s="179">
        <v>6</v>
      </c>
      <c r="H13" s="179"/>
      <c r="I13" s="179"/>
      <c r="J13" s="179"/>
      <c r="K13" s="179"/>
      <c r="L13" s="179">
        <v>24</v>
      </c>
      <c r="M13" s="179">
        <v>-30</v>
      </c>
      <c r="N13" s="179"/>
      <c r="O13" s="179"/>
      <c r="P13" s="179"/>
      <c r="Q13" s="179"/>
      <c r="R13" s="179"/>
      <c r="S13" s="179">
        <v>6</v>
      </c>
      <c r="T13" s="179">
        <v>4</v>
      </c>
      <c r="U13" s="179">
        <v>2</v>
      </c>
      <c r="V13" s="179">
        <v>2</v>
      </c>
    </row>
    <row r="14" ht="22.9" customHeight="1" spans="1:22">
      <c r="A14" s="180" t="s">
        <v>403</v>
      </c>
      <c r="B14" s="179"/>
      <c r="C14" s="179">
        <v>0</v>
      </c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>
        <v>0</v>
      </c>
      <c r="T14" s="179">
        <v>0</v>
      </c>
      <c r="U14" s="179">
        <v>0</v>
      </c>
      <c r="V14" s="179"/>
    </row>
    <row r="15" ht="22.9" customHeight="1" spans="1:22">
      <c r="A15" s="180" t="s">
        <v>404</v>
      </c>
      <c r="B15" s="179"/>
      <c r="C15" s="179">
        <v>0</v>
      </c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>
        <v>0</v>
      </c>
      <c r="T15" s="179">
        <v>0</v>
      </c>
      <c r="U15" s="179">
        <v>0</v>
      </c>
      <c r="V15" s="179"/>
    </row>
    <row r="16" ht="22.9" customHeight="1" spans="1:22">
      <c r="A16" s="180" t="s">
        <v>405</v>
      </c>
      <c r="B16" s="179"/>
      <c r="C16" s="179">
        <v>0</v>
      </c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>
        <v>0</v>
      </c>
      <c r="T16" s="179">
        <v>0</v>
      </c>
      <c r="U16" s="179">
        <v>0</v>
      </c>
      <c r="V16" s="179"/>
    </row>
    <row r="17" ht="22.9" customHeight="1" spans="1:22">
      <c r="A17" s="180" t="s">
        <v>406</v>
      </c>
      <c r="B17" s="179"/>
      <c r="C17" s="179">
        <v>0</v>
      </c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>
        <v>0</v>
      </c>
      <c r="T17" s="179">
        <v>0</v>
      </c>
      <c r="U17" s="179">
        <v>0</v>
      </c>
      <c r="V17" s="179"/>
    </row>
    <row r="18" ht="22.9" customHeight="1" spans="1:22">
      <c r="A18" s="180" t="s">
        <v>407</v>
      </c>
      <c r="B18" s="179"/>
      <c r="C18" s="179">
        <v>0</v>
      </c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>
        <v>0</v>
      </c>
      <c r="T18" s="179">
        <v>0</v>
      </c>
      <c r="U18" s="179">
        <v>0</v>
      </c>
      <c r="V18" s="179"/>
    </row>
    <row r="19" ht="22.9" customHeight="1" spans="1:22">
      <c r="A19" s="180" t="s">
        <v>408</v>
      </c>
      <c r="B19" s="179"/>
      <c r="C19" s="179">
        <v>0</v>
      </c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>
        <v>0</v>
      </c>
      <c r="T19" s="179">
        <v>0</v>
      </c>
      <c r="U19" s="179">
        <v>0</v>
      </c>
      <c r="V19" s="179"/>
    </row>
    <row r="20" ht="22.9" customHeight="1" spans="1:22">
      <c r="A20" s="180" t="s">
        <v>409</v>
      </c>
      <c r="B20" s="179"/>
      <c r="C20" s="179">
        <v>0</v>
      </c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>
        <v>0</v>
      </c>
      <c r="T20" s="179">
        <v>0</v>
      </c>
      <c r="U20" s="179">
        <v>0</v>
      </c>
      <c r="V20" s="179"/>
    </row>
    <row r="21" ht="22.9" customHeight="1" spans="1:22">
      <c r="A21" s="180" t="s">
        <v>410</v>
      </c>
      <c r="B21" s="179"/>
      <c r="C21" s="179">
        <v>0</v>
      </c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>
        <v>0</v>
      </c>
      <c r="T21" s="179">
        <v>0</v>
      </c>
      <c r="U21" s="179">
        <v>0</v>
      </c>
      <c r="V21" s="179"/>
    </row>
    <row r="22" ht="22.9" customHeight="1" spans="1:22">
      <c r="A22" s="180" t="s">
        <v>411</v>
      </c>
      <c r="B22" s="179"/>
      <c r="C22" s="179">
        <v>0</v>
      </c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>
        <v>0</v>
      </c>
      <c r="T22" s="179">
        <v>0</v>
      </c>
      <c r="U22" s="179">
        <v>0</v>
      </c>
      <c r="V22" s="179"/>
    </row>
    <row r="23" ht="22.9" customHeight="1" spans="1:22">
      <c r="A23" s="180" t="s">
        <v>412</v>
      </c>
      <c r="B23" s="179"/>
      <c r="C23" s="179">
        <v>0</v>
      </c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>
        <v>0</v>
      </c>
      <c r="T23" s="179">
        <v>0</v>
      </c>
      <c r="U23" s="179">
        <v>0</v>
      </c>
      <c r="V23" s="179"/>
    </row>
    <row r="24" ht="22.9" customHeight="1" spans="1:22">
      <c r="A24" s="180" t="s">
        <v>413</v>
      </c>
      <c r="B24" s="179"/>
      <c r="C24" s="179">
        <v>0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>
        <v>0</v>
      </c>
      <c r="T24" s="179">
        <v>0</v>
      </c>
      <c r="U24" s="179">
        <v>0</v>
      </c>
      <c r="V24" s="179"/>
    </row>
    <row r="25" ht="22.9" customHeight="1" spans="1:22">
      <c r="A25" s="180" t="s">
        <v>414</v>
      </c>
      <c r="B25" s="179"/>
      <c r="C25" s="179">
        <v>0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>
        <v>0</v>
      </c>
      <c r="T25" s="179">
        <v>0</v>
      </c>
      <c r="U25" s="179">
        <v>0</v>
      </c>
      <c r="V25" s="179"/>
    </row>
    <row r="26" ht="22.9" customHeight="1" spans="1:22">
      <c r="A26" s="180" t="s">
        <v>415</v>
      </c>
      <c r="B26" s="179"/>
      <c r="C26" s="179">
        <v>52</v>
      </c>
      <c r="D26" s="179"/>
      <c r="E26" s="179">
        <v>50</v>
      </c>
      <c r="F26" s="179"/>
      <c r="G26" s="179"/>
      <c r="H26" s="179"/>
      <c r="I26" s="179"/>
      <c r="J26" s="179"/>
      <c r="K26" s="179"/>
      <c r="L26" s="179">
        <v>2</v>
      </c>
      <c r="M26" s="179"/>
      <c r="N26" s="179"/>
      <c r="O26" s="179"/>
      <c r="P26" s="179"/>
      <c r="Q26" s="179"/>
      <c r="R26" s="179"/>
      <c r="S26" s="179">
        <v>52</v>
      </c>
      <c r="T26" s="179">
        <v>2</v>
      </c>
      <c r="U26" s="179">
        <v>50</v>
      </c>
      <c r="V26" s="179">
        <v>50</v>
      </c>
    </row>
    <row r="27" ht="22.9" customHeight="1" spans="1:22">
      <c r="A27" s="180" t="s">
        <v>416</v>
      </c>
      <c r="B27" s="179"/>
      <c r="C27" s="179">
        <v>0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>
        <v>0</v>
      </c>
      <c r="T27" s="179">
        <v>0</v>
      </c>
      <c r="U27" s="179">
        <v>0</v>
      </c>
      <c r="V27" s="179"/>
    </row>
    <row r="28" ht="22.9" customHeight="1" spans="1:22">
      <c r="A28" s="180" t="s">
        <v>417</v>
      </c>
      <c r="B28" s="179"/>
      <c r="C28" s="179">
        <v>2</v>
      </c>
      <c r="D28" s="179"/>
      <c r="E28" s="179">
        <v>2</v>
      </c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>
        <v>2</v>
      </c>
      <c r="T28" s="179">
        <v>0</v>
      </c>
      <c r="U28" s="179">
        <v>2</v>
      </c>
      <c r="V28" s="179">
        <v>2</v>
      </c>
    </row>
    <row r="29" ht="22.9" customHeight="1" spans="1:22">
      <c r="A29" s="180" t="s">
        <v>418</v>
      </c>
      <c r="B29" s="179"/>
      <c r="C29" s="179">
        <v>0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>
        <v>0</v>
      </c>
      <c r="T29" s="179">
        <v>0</v>
      </c>
      <c r="U29" s="179">
        <v>0</v>
      </c>
      <c r="V29" s="179"/>
    </row>
    <row r="30" ht="22.9" customHeight="1" spans="1:22">
      <c r="A30" s="180" t="s">
        <v>419</v>
      </c>
      <c r="B30" s="179"/>
      <c r="C30" s="179">
        <v>0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>
        <v>0</v>
      </c>
      <c r="T30" s="179">
        <v>0</v>
      </c>
      <c r="U30" s="179">
        <v>0</v>
      </c>
      <c r="V30" s="179"/>
    </row>
    <row r="31" ht="22.9" customHeight="1" spans="1:22">
      <c r="A31" s="180" t="s">
        <v>420</v>
      </c>
      <c r="B31" s="179"/>
      <c r="C31" s="179">
        <v>0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>
        <v>0</v>
      </c>
      <c r="T31" s="179">
        <v>0</v>
      </c>
      <c r="U31" s="179">
        <v>0</v>
      </c>
      <c r="V31" s="179"/>
    </row>
    <row r="32" ht="22.9" customHeight="1" spans="1:22">
      <c r="A32" s="180" t="s">
        <v>421</v>
      </c>
      <c r="B32" s="179"/>
      <c r="C32" s="179">
        <v>0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>
        <v>0</v>
      </c>
      <c r="T32" s="179">
        <v>0</v>
      </c>
      <c r="U32" s="179">
        <v>0</v>
      </c>
      <c r="V32" s="179"/>
    </row>
    <row r="33" ht="22.9" customHeight="1" spans="1:22">
      <c r="A33" s="180" t="s">
        <v>422</v>
      </c>
      <c r="B33" s="179"/>
      <c r="C33" s="179">
        <v>0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>
        <v>0</v>
      </c>
      <c r="T33" s="179">
        <v>0</v>
      </c>
      <c r="U33" s="179">
        <v>0</v>
      </c>
      <c r="V33" s="179"/>
    </row>
    <row r="34" ht="22.9" customHeight="1" spans="1:22">
      <c r="A34" s="180" t="s">
        <v>423</v>
      </c>
      <c r="B34" s="179">
        <v>0</v>
      </c>
      <c r="C34" s="179">
        <v>0</v>
      </c>
      <c r="D34" s="179">
        <v>0</v>
      </c>
      <c r="E34" s="179">
        <v>0</v>
      </c>
      <c r="F34" s="179">
        <v>0</v>
      </c>
      <c r="G34" s="179">
        <v>0</v>
      </c>
      <c r="H34" s="179">
        <v>0</v>
      </c>
      <c r="I34" s="179">
        <v>0</v>
      </c>
      <c r="J34" s="179">
        <v>0</v>
      </c>
      <c r="K34" s="179">
        <v>0</v>
      </c>
      <c r="L34" s="179">
        <v>0</v>
      </c>
      <c r="M34" s="179">
        <v>0</v>
      </c>
      <c r="N34" s="179">
        <v>0</v>
      </c>
      <c r="O34" s="179">
        <v>0</v>
      </c>
      <c r="P34" s="179">
        <v>0</v>
      </c>
      <c r="Q34" s="179">
        <v>0</v>
      </c>
      <c r="R34" s="179">
        <v>0</v>
      </c>
      <c r="S34" s="179">
        <v>0</v>
      </c>
      <c r="T34" s="179">
        <v>0</v>
      </c>
      <c r="U34" s="179">
        <v>0</v>
      </c>
      <c r="V34" s="179">
        <v>0</v>
      </c>
    </row>
    <row r="35" ht="22.9" customHeight="1" spans="1:22">
      <c r="A35" s="180" t="s">
        <v>424</v>
      </c>
      <c r="B35" s="179"/>
      <c r="C35" s="179">
        <v>0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>
        <v>0</v>
      </c>
      <c r="T35" s="179">
        <v>0</v>
      </c>
      <c r="U35" s="179">
        <v>0</v>
      </c>
      <c r="V35" s="179"/>
    </row>
    <row r="36" ht="22.9" customHeight="1" spans="1:22">
      <c r="A36" s="180" t="s">
        <v>425</v>
      </c>
      <c r="B36" s="179"/>
      <c r="C36" s="179">
        <v>0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>
        <v>0</v>
      </c>
      <c r="T36" s="179">
        <v>0</v>
      </c>
      <c r="U36" s="179">
        <v>0</v>
      </c>
      <c r="V36" s="179"/>
    </row>
    <row r="37" ht="22.9" customHeight="1" spans="1:22">
      <c r="A37" s="180" t="s">
        <v>426</v>
      </c>
      <c r="B37" s="179"/>
      <c r="C37" s="179">
        <v>0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>
        <v>0</v>
      </c>
      <c r="T37" s="179">
        <v>0</v>
      </c>
      <c r="U37" s="179">
        <v>0</v>
      </c>
      <c r="V37" s="179"/>
    </row>
    <row r="38" ht="22.9" customHeight="1" spans="1:22">
      <c r="A38" s="180" t="s">
        <v>427</v>
      </c>
      <c r="B38" s="179"/>
      <c r="C38" s="179">
        <v>0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>
        <v>0</v>
      </c>
      <c r="T38" s="179">
        <v>0</v>
      </c>
      <c r="U38" s="179">
        <v>0</v>
      </c>
      <c r="V38" s="179"/>
    </row>
    <row r="39" ht="22.9" customHeight="1" spans="1:22">
      <c r="A39" s="180" t="s">
        <v>428</v>
      </c>
      <c r="B39" s="179"/>
      <c r="C39" s="179">
        <v>0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>
        <v>0</v>
      </c>
      <c r="T39" s="179">
        <v>0</v>
      </c>
      <c r="U39" s="179">
        <v>0</v>
      </c>
      <c r="V39" s="179"/>
    </row>
    <row r="40" ht="22.9" customHeight="1" spans="1:22">
      <c r="A40" s="180" t="s">
        <v>429</v>
      </c>
      <c r="B40" s="179"/>
      <c r="C40" s="179">
        <v>0</v>
      </c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>
        <v>0</v>
      </c>
      <c r="T40" s="179">
        <v>0</v>
      </c>
      <c r="U40" s="179">
        <v>0</v>
      </c>
      <c r="V40" s="179"/>
    </row>
    <row r="41" ht="22.9" customHeight="1" spans="1:22">
      <c r="A41" s="180" t="s">
        <v>430</v>
      </c>
      <c r="B41" s="179"/>
      <c r="C41" s="179">
        <v>0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>
        <v>0</v>
      </c>
      <c r="T41" s="179">
        <v>0</v>
      </c>
      <c r="U41" s="179">
        <v>0</v>
      </c>
      <c r="V41" s="179"/>
    </row>
    <row r="42" ht="22.9" customHeight="1" spans="1:22">
      <c r="A42" s="180" t="s">
        <v>431</v>
      </c>
      <c r="B42" s="179"/>
      <c r="C42" s="179">
        <v>0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>
        <v>0</v>
      </c>
      <c r="T42" s="179">
        <v>0</v>
      </c>
      <c r="U42" s="179">
        <v>0</v>
      </c>
      <c r="V42" s="179"/>
    </row>
    <row r="43" ht="22.9" customHeight="1" spans="1:22">
      <c r="A43" s="180" t="s">
        <v>432</v>
      </c>
      <c r="B43" s="179"/>
      <c r="C43" s="179">
        <v>0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>
        <v>0</v>
      </c>
      <c r="T43" s="179">
        <v>0</v>
      </c>
      <c r="U43" s="179">
        <v>0</v>
      </c>
      <c r="V43" s="179"/>
    </row>
    <row r="44" ht="22.9" customHeight="1" spans="1:22">
      <c r="A44" s="180" t="s">
        <v>433</v>
      </c>
      <c r="B44" s="179">
        <v>0</v>
      </c>
      <c r="C44" s="179">
        <v>0</v>
      </c>
      <c r="D44" s="179">
        <v>0</v>
      </c>
      <c r="E44" s="179">
        <v>0</v>
      </c>
      <c r="F44" s="179">
        <v>0</v>
      </c>
      <c r="G44" s="179">
        <v>0</v>
      </c>
      <c r="H44" s="179">
        <v>0</v>
      </c>
      <c r="I44" s="179">
        <v>0</v>
      </c>
      <c r="J44" s="179">
        <v>0</v>
      </c>
      <c r="K44" s="179">
        <v>0</v>
      </c>
      <c r="L44" s="179">
        <v>0</v>
      </c>
      <c r="M44" s="179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79">
        <v>0</v>
      </c>
    </row>
    <row r="45" ht="22.9" customHeight="1" spans="1:22">
      <c r="A45" s="180" t="s">
        <v>434</v>
      </c>
      <c r="B45" s="179"/>
      <c r="C45" s="179">
        <v>0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>
        <v>0</v>
      </c>
      <c r="T45" s="179">
        <v>0</v>
      </c>
      <c r="U45" s="179">
        <v>0</v>
      </c>
      <c r="V45" s="179"/>
    </row>
    <row r="46" ht="22.9" customHeight="1" spans="1:22">
      <c r="A46" s="180" t="s">
        <v>435</v>
      </c>
      <c r="B46" s="179"/>
      <c r="C46" s="179">
        <v>0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>
        <v>0</v>
      </c>
      <c r="T46" s="179">
        <v>0</v>
      </c>
      <c r="U46" s="179">
        <v>0</v>
      </c>
      <c r="V46" s="179"/>
    </row>
    <row r="47" ht="22.9" customHeight="1" spans="1:22">
      <c r="A47" s="180" t="s">
        <v>436</v>
      </c>
      <c r="B47" s="179"/>
      <c r="C47" s="179">
        <v>0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>
        <v>0</v>
      </c>
      <c r="T47" s="179">
        <v>0</v>
      </c>
      <c r="U47" s="179">
        <v>0</v>
      </c>
      <c r="V47" s="179"/>
    </row>
    <row r="48" ht="22.9" customHeight="1" spans="1:22">
      <c r="A48" s="180" t="s">
        <v>437</v>
      </c>
      <c r="B48" s="179"/>
      <c r="C48" s="179">
        <v>0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>
        <v>0</v>
      </c>
      <c r="T48" s="179">
        <v>0</v>
      </c>
      <c r="U48" s="179">
        <v>0</v>
      </c>
      <c r="V48" s="179"/>
    </row>
    <row r="49" ht="22.9" customHeight="1" spans="1:22">
      <c r="A49" s="180" t="s">
        <v>438</v>
      </c>
      <c r="B49" s="179"/>
      <c r="C49" s="179">
        <v>0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>
        <v>0</v>
      </c>
      <c r="T49" s="179">
        <v>0</v>
      </c>
      <c r="U49" s="179">
        <v>0</v>
      </c>
      <c r="V49" s="179"/>
    </row>
    <row r="50" ht="22.9" customHeight="1" spans="1:22">
      <c r="A50" s="180" t="s">
        <v>439</v>
      </c>
      <c r="B50" s="179">
        <v>0</v>
      </c>
      <c r="C50" s="179">
        <v>0</v>
      </c>
      <c r="D50" s="179">
        <v>0</v>
      </c>
      <c r="E50" s="179">
        <v>0</v>
      </c>
      <c r="F50" s="179">
        <v>0</v>
      </c>
      <c r="G50" s="179">
        <v>0</v>
      </c>
      <c r="H50" s="179">
        <v>0</v>
      </c>
      <c r="I50" s="179">
        <v>0</v>
      </c>
      <c r="J50" s="179">
        <v>0</v>
      </c>
      <c r="K50" s="179">
        <v>0</v>
      </c>
      <c r="L50" s="179">
        <v>0</v>
      </c>
      <c r="M50" s="179">
        <v>0</v>
      </c>
      <c r="N50" s="179">
        <v>0</v>
      </c>
      <c r="O50" s="179">
        <v>0</v>
      </c>
      <c r="P50" s="179">
        <v>0</v>
      </c>
      <c r="Q50" s="179">
        <v>0</v>
      </c>
      <c r="R50" s="179">
        <v>0</v>
      </c>
      <c r="S50" s="179">
        <v>0</v>
      </c>
      <c r="T50" s="179">
        <v>0</v>
      </c>
      <c r="U50" s="179">
        <v>0</v>
      </c>
      <c r="V50" s="179">
        <v>0</v>
      </c>
    </row>
    <row r="51" ht="22.9" customHeight="1" spans="1:22">
      <c r="A51" s="180" t="s">
        <v>440</v>
      </c>
      <c r="B51" s="179"/>
      <c r="C51" s="179">
        <v>0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>
        <v>0</v>
      </c>
      <c r="T51" s="179">
        <v>0</v>
      </c>
      <c r="U51" s="179">
        <v>0</v>
      </c>
      <c r="V51" s="179"/>
    </row>
    <row r="52" ht="22.9" customHeight="1" spans="1:22">
      <c r="A52" s="180" t="s">
        <v>441</v>
      </c>
      <c r="B52" s="179"/>
      <c r="C52" s="179">
        <v>0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>
        <v>0</v>
      </c>
      <c r="T52" s="179">
        <v>0</v>
      </c>
      <c r="U52" s="179">
        <v>0</v>
      </c>
      <c r="V52" s="179"/>
    </row>
    <row r="53" ht="22.9" customHeight="1" spans="1:22">
      <c r="A53" s="180" t="s">
        <v>442</v>
      </c>
      <c r="B53" s="179"/>
      <c r="C53" s="179">
        <v>0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>
        <v>0</v>
      </c>
      <c r="T53" s="179">
        <v>0</v>
      </c>
      <c r="U53" s="179">
        <v>0</v>
      </c>
      <c r="V53" s="179"/>
    </row>
    <row r="54" ht="22.9" customHeight="1" spans="1:22">
      <c r="A54" s="180" t="s">
        <v>443</v>
      </c>
      <c r="B54" s="179"/>
      <c r="C54" s="179">
        <v>0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>
        <v>0</v>
      </c>
      <c r="T54" s="179">
        <v>0</v>
      </c>
      <c r="U54" s="179">
        <v>0</v>
      </c>
      <c r="V54" s="179"/>
    </row>
    <row r="55" ht="22.9" customHeight="1" spans="1:22">
      <c r="A55" s="180" t="s">
        <v>444</v>
      </c>
      <c r="B55" s="179"/>
      <c r="C55" s="179">
        <v>0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>
        <v>0</v>
      </c>
      <c r="T55" s="179">
        <v>0</v>
      </c>
      <c r="U55" s="179">
        <v>0</v>
      </c>
      <c r="V55" s="179"/>
    </row>
    <row r="56" ht="22.9" customHeight="1" spans="1:22">
      <c r="A56" s="180" t="s">
        <v>445</v>
      </c>
      <c r="B56" s="179"/>
      <c r="C56" s="179">
        <v>0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>
        <v>0</v>
      </c>
      <c r="T56" s="179">
        <v>0</v>
      </c>
      <c r="U56" s="179">
        <v>0</v>
      </c>
      <c r="V56" s="179"/>
    </row>
    <row r="57" ht="22.9" customHeight="1" spans="1:22">
      <c r="A57" s="180" t="s">
        <v>446</v>
      </c>
      <c r="B57" s="179"/>
      <c r="C57" s="179">
        <v>0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>
        <v>0</v>
      </c>
      <c r="T57" s="179">
        <v>0</v>
      </c>
      <c r="U57" s="179">
        <v>0</v>
      </c>
      <c r="V57" s="179"/>
    </row>
    <row r="58" ht="22.9" customHeight="1" spans="1:22">
      <c r="A58" s="180" t="s">
        <v>447</v>
      </c>
      <c r="B58" s="179"/>
      <c r="C58" s="179">
        <v>0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>
        <v>0</v>
      </c>
      <c r="T58" s="179">
        <v>0</v>
      </c>
      <c r="U58" s="179">
        <v>0</v>
      </c>
      <c r="V58" s="179"/>
    </row>
    <row r="59" ht="22.9" customHeight="1" spans="1:22">
      <c r="A59" s="180" t="s">
        <v>448</v>
      </c>
      <c r="B59" s="179"/>
      <c r="C59" s="179">
        <v>0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>
        <v>0</v>
      </c>
      <c r="T59" s="179">
        <v>0</v>
      </c>
      <c r="U59" s="179">
        <v>0</v>
      </c>
      <c r="V59" s="179"/>
    </row>
    <row r="60" ht="22.9" customHeight="1" spans="1:22">
      <c r="A60" s="180" t="s">
        <v>449</v>
      </c>
      <c r="B60" s="179"/>
      <c r="C60" s="179">
        <v>0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>
        <v>0</v>
      </c>
      <c r="T60" s="179">
        <v>0</v>
      </c>
      <c r="U60" s="179">
        <v>0</v>
      </c>
      <c r="V60" s="179"/>
    </row>
    <row r="61" ht="22.9" customHeight="1" spans="1:22">
      <c r="A61" s="180" t="s">
        <v>450</v>
      </c>
      <c r="B61" s="179"/>
      <c r="C61" s="179">
        <v>0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>
        <v>0</v>
      </c>
      <c r="T61" s="179">
        <v>0</v>
      </c>
      <c r="U61" s="179">
        <v>0</v>
      </c>
      <c r="V61" s="179"/>
    </row>
    <row r="62" ht="22.9" customHeight="1" spans="1:22">
      <c r="A62" s="180" t="s">
        <v>451</v>
      </c>
      <c r="B62" s="179">
        <v>0</v>
      </c>
      <c r="C62" s="179">
        <v>0</v>
      </c>
      <c r="D62" s="179">
        <v>0</v>
      </c>
      <c r="E62" s="179">
        <v>0</v>
      </c>
      <c r="F62" s="179">
        <v>0</v>
      </c>
      <c r="G62" s="179">
        <v>0</v>
      </c>
      <c r="H62" s="179">
        <v>0</v>
      </c>
      <c r="I62" s="179">
        <v>0</v>
      </c>
      <c r="J62" s="179">
        <v>0</v>
      </c>
      <c r="K62" s="179">
        <v>0</v>
      </c>
      <c r="L62" s="179">
        <v>0</v>
      </c>
      <c r="M62" s="179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79">
        <v>0</v>
      </c>
    </row>
    <row r="63" ht="22.9" customHeight="1" spans="1:22">
      <c r="A63" s="180" t="s">
        <v>452</v>
      </c>
      <c r="B63" s="179"/>
      <c r="C63" s="179">
        <v>0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>
        <v>0</v>
      </c>
      <c r="T63" s="179">
        <v>0</v>
      </c>
      <c r="U63" s="179">
        <v>0</v>
      </c>
      <c r="V63" s="179"/>
    </row>
    <row r="64" ht="22.9" customHeight="1" spans="1:22">
      <c r="A64" s="180" t="s">
        <v>453</v>
      </c>
      <c r="B64" s="179"/>
      <c r="C64" s="179">
        <v>0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>
        <v>0</v>
      </c>
      <c r="T64" s="179">
        <v>0</v>
      </c>
      <c r="U64" s="179">
        <v>0</v>
      </c>
      <c r="V64" s="179"/>
    </row>
    <row r="65" ht="22.9" customHeight="1" spans="1:22">
      <c r="A65" s="180" t="s">
        <v>454</v>
      </c>
      <c r="B65" s="179"/>
      <c r="C65" s="179">
        <v>0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>
        <v>0</v>
      </c>
      <c r="T65" s="179">
        <v>0</v>
      </c>
      <c r="U65" s="179">
        <v>0</v>
      </c>
      <c r="V65" s="179"/>
    </row>
    <row r="66" ht="22.9" customHeight="1" spans="1:22">
      <c r="A66" s="180" t="s">
        <v>455</v>
      </c>
      <c r="B66" s="179"/>
      <c r="C66" s="179">
        <v>0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>
        <v>0</v>
      </c>
      <c r="T66" s="179">
        <v>0</v>
      </c>
      <c r="U66" s="179">
        <v>0</v>
      </c>
      <c r="V66" s="179"/>
    </row>
    <row r="67" ht="22.9" customHeight="1" spans="1:22">
      <c r="A67" s="180" t="s">
        <v>456</v>
      </c>
      <c r="B67" s="179"/>
      <c r="C67" s="179">
        <v>0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>
        <v>0</v>
      </c>
      <c r="T67" s="179">
        <v>0</v>
      </c>
      <c r="U67" s="179">
        <v>0</v>
      </c>
      <c r="V67" s="179"/>
    </row>
    <row r="68" ht="22.9" customHeight="1" spans="1:22">
      <c r="A68" s="180" t="s">
        <v>457</v>
      </c>
      <c r="B68" s="179"/>
      <c r="C68" s="179">
        <v>0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>
        <v>0</v>
      </c>
      <c r="T68" s="179">
        <v>0</v>
      </c>
      <c r="U68" s="179">
        <v>0</v>
      </c>
      <c r="V68" s="179"/>
    </row>
    <row r="69" ht="22.9" customHeight="1" spans="1:22">
      <c r="A69" s="180" t="s">
        <v>458</v>
      </c>
      <c r="B69" s="179"/>
      <c r="C69" s="179">
        <v>0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>
        <v>0</v>
      </c>
      <c r="T69" s="179">
        <v>0</v>
      </c>
      <c r="U69" s="179">
        <v>0</v>
      </c>
      <c r="V69" s="179"/>
    </row>
    <row r="70" ht="22.9" customHeight="1" spans="1:22">
      <c r="A70" s="180" t="s">
        <v>459</v>
      </c>
      <c r="B70" s="179"/>
      <c r="C70" s="179">
        <v>0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>
        <v>0</v>
      </c>
      <c r="T70" s="179">
        <v>0</v>
      </c>
      <c r="U70" s="179">
        <v>0</v>
      </c>
      <c r="V70" s="179"/>
    </row>
    <row r="71" ht="22.9" customHeight="1" spans="1:22">
      <c r="A71" s="180" t="s">
        <v>460</v>
      </c>
      <c r="B71" s="179"/>
      <c r="C71" s="179">
        <v>0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>
        <v>0</v>
      </c>
      <c r="T71" s="179">
        <v>0</v>
      </c>
      <c r="U71" s="179">
        <v>0</v>
      </c>
      <c r="V71" s="179"/>
    </row>
    <row r="72" ht="22.9" customHeight="1" spans="1:22">
      <c r="A72" s="180" t="s">
        <v>461</v>
      </c>
      <c r="B72" s="179"/>
      <c r="C72" s="179">
        <v>0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>
        <v>0</v>
      </c>
      <c r="T72" s="179">
        <v>0</v>
      </c>
      <c r="U72" s="179">
        <v>0</v>
      </c>
      <c r="V72" s="179"/>
    </row>
    <row r="73" ht="22.9" customHeight="1" spans="1:22">
      <c r="A73" s="180" t="s">
        <v>462</v>
      </c>
      <c r="B73" s="179">
        <v>12069</v>
      </c>
      <c r="C73" s="179">
        <v>724</v>
      </c>
      <c r="D73" s="179">
        <v>0</v>
      </c>
      <c r="E73" s="179">
        <v>10</v>
      </c>
      <c r="F73" s="179">
        <v>81</v>
      </c>
      <c r="G73" s="179">
        <v>58</v>
      </c>
      <c r="H73" s="179">
        <v>396</v>
      </c>
      <c r="I73" s="179">
        <v>0</v>
      </c>
      <c r="J73" s="179">
        <v>0</v>
      </c>
      <c r="K73" s="179">
        <v>380</v>
      </c>
      <c r="L73" s="179">
        <v>-32</v>
      </c>
      <c r="M73" s="179">
        <v>-169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12793</v>
      </c>
      <c r="T73" s="179">
        <v>11022</v>
      </c>
      <c r="U73" s="179">
        <v>1771</v>
      </c>
      <c r="V73" s="179">
        <v>1771</v>
      </c>
    </row>
    <row r="74" ht="22.9" customHeight="1" spans="1:22">
      <c r="A74" s="180" t="s">
        <v>463</v>
      </c>
      <c r="B74" s="179"/>
      <c r="C74" s="179">
        <v>0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>
        <v>0</v>
      </c>
      <c r="T74" s="179">
        <v>0</v>
      </c>
      <c r="U74" s="179">
        <v>0</v>
      </c>
      <c r="V74" s="179"/>
    </row>
    <row r="75" ht="22.9" customHeight="1" spans="1:22">
      <c r="A75" s="180" t="s">
        <v>464</v>
      </c>
      <c r="B75" s="179">
        <v>37</v>
      </c>
      <c r="C75" s="179">
        <v>60</v>
      </c>
      <c r="D75" s="179"/>
      <c r="E75" s="179"/>
      <c r="F75" s="179"/>
      <c r="G75" s="179">
        <v>37</v>
      </c>
      <c r="H75" s="179"/>
      <c r="I75" s="179"/>
      <c r="J75" s="179"/>
      <c r="K75" s="179"/>
      <c r="L75" s="179">
        <v>23</v>
      </c>
      <c r="M75" s="179"/>
      <c r="N75" s="179"/>
      <c r="O75" s="179"/>
      <c r="P75" s="179"/>
      <c r="Q75" s="179"/>
      <c r="R75" s="179"/>
      <c r="S75" s="179">
        <v>97</v>
      </c>
      <c r="T75" s="179">
        <v>54</v>
      </c>
      <c r="U75" s="179">
        <v>43</v>
      </c>
      <c r="V75" s="179">
        <v>43</v>
      </c>
    </row>
    <row r="76" ht="22.9" customHeight="1" spans="1:22">
      <c r="A76" s="180" t="s">
        <v>465</v>
      </c>
      <c r="B76" s="179"/>
      <c r="C76" s="179">
        <v>0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>
        <v>0</v>
      </c>
      <c r="T76" s="179">
        <v>0</v>
      </c>
      <c r="U76" s="179">
        <v>0</v>
      </c>
      <c r="V76" s="179"/>
    </row>
    <row r="77" ht="22.9" customHeight="1" spans="1:22">
      <c r="A77" s="180" t="s">
        <v>466</v>
      </c>
      <c r="B77" s="179">
        <v>11</v>
      </c>
      <c r="C77" s="179">
        <v>2</v>
      </c>
      <c r="D77" s="179"/>
      <c r="E77" s="179"/>
      <c r="F77" s="179">
        <v>44</v>
      </c>
      <c r="G77" s="179">
        <v>11</v>
      </c>
      <c r="H77" s="179"/>
      <c r="I77" s="179"/>
      <c r="J77" s="179"/>
      <c r="K77" s="179"/>
      <c r="L77" s="179"/>
      <c r="M77" s="179">
        <v>-53</v>
      </c>
      <c r="N77" s="179"/>
      <c r="O77" s="179"/>
      <c r="P77" s="179"/>
      <c r="Q77" s="179"/>
      <c r="R77" s="179"/>
      <c r="S77" s="179">
        <v>13</v>
      </c>
      <c r="T77" s="179">
        <v>11</v>
      </c>
      <c r="U77" s="179">
        <v>2</v>
      </c>
      <c r="V77" s="179">
        <v>2</v>
      </c>
    </row>
    <row r="78" ht="22.9" customHeight="1" spans="1:22">
      <c r="A78" s="180" t="s">
        <v>467</v>
      </c>
      <c r="B78" s="179">
        <v>12021</v>
      </c>
      <c r="C78" s="179">
        <v>652</v>
      </c>
      <c r="D78" s="179"/>
      <c r="E78" s="179"/>
      <c r="F78" s="179">
        <v>37</v>
      </c>
      <c r="G78" s="179">
        <v>10</v>
      </c>
      <c r="H78" s="179">
        <v>396</v>
      </c>
      <c r="I78" s="179"/>
      <c r="J78" s="179"/>
      <c r="K78" s="179">
        <v>380</v>
      </c>
      <c r="L78" s="179">
        <v>-55</v>
      </c>
      <c r="M78" s="179">
        <v>-116</v>
      </c>
      <c r="N78" s="179"/>
      <c r="O78" s="179"/>
      <c r="P78" s="179"/>
      <c r="Q78" s="179"/>
      <c r="R78" s="179"/>
      <c r="S78" s="179">
        <v>12673</v>
      </c>
      <c r="T78" s="179">
        <v>10957</v>
      </c>
      <c r="U78" s="179">
        <v>1716</v>
      </c>
      <c r="V78" s="179">
        <v>1716</v>
      </c>
    </row>
    <row r="79" ht="22.9" customHeight="1" spans="1:22">
      <c r="A79" s="180" t="s">
        <v>468</v>
      </c>
      <c r="B79" s="179"/>
      <c r="C79" s="179">
        <v>0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>
        <v>0</v>
      </c>
      <c r="T79" s="179">
        <v>0</v>
      </c>
      <c r="U79" s="179">
        <v>0</v>
      </c>
      <c r="V79" s="179"/>
    </row>
    <row r="80" ht="22.9" customHeight="1" spans="1:22">
      <c r="A80" s="180" t="s">
        <v>469</v>
      </c>
      <c r="B80" s="179"/>
      <c r="C80" s="179">
        <v>10</v>
      </c>
      <c r="D80" s="179"/>
      <c r="E80" s="179">
        <v>10</v>
      </c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>
        <v>10</v>
      </c>
      <c r="T80" s="179">
        <v>0</v>
      </c>
      <c r="U80" s="179">
        <v>10</v>
      </c>
      <c r="V80" s="179">
        <v>10</v>
      </c>
    </row>
    <row r="81" ht="22.9" customHeight="1" spans="1:22">
      <c r="A81" s="180" t="s">
        <v>470</v>
      </c>
      <c r="B81" s="179"/>
      <c r="C81" s="179">
        <v>0</v>
      </c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>
        <v>0</v>
      </c>
      <c r="T81" s="179">
        <v>0</v>
      </c>
      <c r="U81" s="179">
        <v>0</v>
      </c>
      <c r="V81" s="179"/>
    </row>
    <row r="82" ht="22.9" customHeight="1" spans="1:22">
      <c r="A82" s="180" t="s">
        <v>471</v>
      </c>
      <c r="B82" s="179"/>
      <c r="C82" s="179">
        <v>0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>
        <v>0</v>
      </c>
      <c r="T82" s="179">
        <v>0</v>
      </c>
      <c r="U82" s="179">
        <v>0</v>
      </c>
      <c r="V82" s="179"/>
    </row>
    <row r="83" ht="22.9" customHeight="1" spans="1:22">
      <c r="A83" s="180" t="s">
        <v>472</v>
      </c>
      <c r="B83" s="179"/>
      <c r="C83" s="179">
        <v>0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>
        <v>0</v>
      </c>
      <c r="T83" s="179">
        <v>0</v>
      </c>
      <c r="U83" s="179">
        <v>0</v>
      </c>
      <c r="V83" s="179"/>
    </row>
    <row r="84" ht="22.9" customHeight="1" spans="1:22">
      <c r="A84" s="180" t="s">
        <v>473</v>
      </c>
      <c r="B84" s="179">
        <v>0</v>
      </c>
      <c r="C84" s="179">
        <v>0</v>
      </c>
      <c r="D84" s="179">
        <v>0</v>
      </c>
      <c r="E84" s="179">
        <v>0</v>
      </c>
      <c r="F84" s="179">
        <v>0</v>
      </c>
      <c r="G84" s="179">
        <v>0</v>
      </c>
      <c r="H84" s="179">
        <v>0</v>
      </c>
      <c r="I84" s="179">
        <v>0</v>
      </c>
      <c r="J84" s="179">
        <v>0</v>
      </c>
      <c r="K84" s="179">
        <v>0</v>
      </c>
      <c r="L84" s="179">
        <v>0</v>
      </c>
      <c r="M84" s="179">
        <v>0</v>
      </c>
      <c r="N84" s="179">
        <v>0</v>
      </c>
      <c r="O84" s="179">
        <v>0</v>
      </c>
      <c r="P84" s="179">
        <v>0</v>
      </c>
      <c r="Q84" s="179">
        <v>0</v>
      </c>
      <c r="R84" s="179">
        <v>0</v>
      </c>
      <c r="S84" s="179">
        <v>0</v>
      </c>
      <c r="T84" s="179">
        <v>0</v>
      </c>
      <c r="U84" s="179">
        <v>0</v>
      </c>
      <c r="V84" s="179">
        <v>0</v>
      </c>
    </row>
    <row r="85" ht="22.9" customHeight="1" spans="1:22">
      <c r="A85" s="180" t="s">
        <v>474</v>
      </c>
      <c r="B85" s="179"/>
      <c r="C85" s="179">
        <v>0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>
        <v>0</v>
      </c>
      <c r="T85" s="179">
        <v>0</v>
      </c>
      <c r="U85" s="179">
        <v>0</v>
      </c>
      <c r="V85" s="179"/>
    </row>
    <row r="86" ht="22.9" customHeight="1" spans="1:22">
      <c r="A86" s="180" t="s">
        <v>475</v>
      </c>
      <c r="B86" s="179"/>
      <c r="C86" s="179">
        <v>0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>
        <v>0</v>
      </c>
      <c r="T86" s="179">
        <v>0</v>
      </c>
      <c r="U86" s="179">
        <v>0</v>
      </c>
      <c r="V86" s="179"/>
    </row>
    <row r="87" ht="22.9" customHeight="1" spans="1:22">
      <c r="A87" s="180" t="s">
        <v>476</v>
      </c>
      <c r="B87" s="179"/>
      <c r="C87" s="179">
        <v>0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>
        <v>0</v>
      </c>
      <c r="T87" s="179">
        <v>0</v>
      </c>
      <c r="U87" s="179">
        <v>0</v>
      </c>
      <c r="V87" s="179"/>
    </row>
    <row r="88" ht="22.9" customHeight="1" spans="1:22">
      <c r="A88" s="180" t="s">
        <v>477</v>
      </c>
      <c r="B88" s="179"/>
      <c r="C88" s="179">
        <v>0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>
        <v>0</v>
      </c>
      <c r="T88" s="179">
        <v>0</v>
      </c>
      <c r="U88" s="179">
        <v>0</v>
      </c>
      <c r="V88" s="179"/>
    </row>
    <row r="89" ht="22.9" customHeight="1" spans="1:22">
      <c r="A89" s="180" t="s">
        <v>478</v>
      </c>
      <c r="B89" s="179"/>
      <c r="C89" s="179">
        <v>0</v>
      </c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>
        <v>0</v>
      </c>
      <c r="T89" s="179">
        <v>0</v>
      </c>
      <c r="U89" s="179">
        <v>0</v>
      </c>
      <c r="V89" s="179"/>
    </row>
    <row r="90" ht="22.9" customHeight="1" spans="1:22">
      <c r="A90" s="180" t="s">
        <v>479</v>
      </c>
      <c r="B90" s="179"/>
      <c r="C90" s="179">
        <v>0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>
        <v>0</v>
      </c>
      <c r="T90" s="179">
        <v>0</v>
      </c>
      <c r="U90" s="179">
        <v>0</v>
      </c>
      <c r="V90" s="179"/>
    </row>
    <row r="91" ht="22.9" customHeight="1" spans="1:22">
      <c r="A91" s="180" t="s">
        <v>480</v>
      </c>
      <c r="B91" s="179">
        <v>6</v>
      </c>
      <c r="C91" s="179">
        <v>250</v>
      </c>
      <c r="D91" s="179">
        <v>0</v>
      </c>
      <c r="E91" s="179">
        <v>250</v>
      </c>
      <c r="F91" s="179">
        <v>0</v>
      </c>
      <c r="G91" s="179">
        <v>6</v>
      </c>
      <c r="H91" s="179">
        <v>0</v>
      </c>
      <c r="I91" s="179">
        <v>0</v>
      </c>
      <c r="J91" s="179">
        <v>0</v>
      </c>
      <c r="K91" s="179">
        <v>0</v>
      </c>
      <c r="L91" s="179">
        <v>0</v>
      </c>
      <c r="M91" s="179">
        <v>-6</v>
      </c>
      <c r="N91" s="179">
        <v>0</v>
      </c>
      <c r="O91" s="179">
        <v>0</v>
      </c>
      <c r="P91" s="179">
        <v>0</v>
      </c>
      <c r="Q91" s="179">
        <v>0</v>
      </c>
      <c r="R91" s="179">
        <v>0</v>
      </c>
      <c r="S91" s="179">
        <v>256</v>
      </c>
      <c r="T91" s="179">
        <v>169</v>
      </c>
      <c r="U91" s="179">
        <v>87</v>
      </c>
      <c r="V91" s="179">
        <v>87</v>
      </c>
    </row>
    <row r="92" ht="22.9" customHeight="1" spans="1:22">
      <c r="A92" s="180" t="s">
        <v>481</v>
      </c>
      <c r="B92" s="179"/>
      <c r="C92" s="179">
        <v>0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>
        <v>0</v>
      </c>
      <c r="T92" s="179">
        <v>0</v>
      </c>
      <c r="U92" s="179">
        <v>0</v>
      </c>
      <c r="V92" s="179"/>
    </row>
    <row r="93" ht="22.9" customHeight="1" spans="1:22">
      <c r="A93" s="180" t="s">
        <v>482</v>
      </c>
      <c r="B93" s="179"/>
      <c r="C93" s="179">
        <v>0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>
        <v>0</v>
      </c>
      <c r="T93" s="179">
        <v>0</v>
      </c>
      <c r="U93" s="179">
        <v>0</v>
      </c>
      <c r="V93" s="179"/>
    </row>
    <row r="94" ht="22.9" customHeight="1" spans="1:22">
      <c r="A94" s="180" t="s">
        <v>483</v>
      </c>
      <c r="B94" s="179"/>
      <c r="C94" s="179">
        <v>0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>
        <v>0</v>
      </c>
      <c r="T94" s="179">
        <v>0</v>
      </c>
      <c r="U94" s="179">
        <v>0</v>
      </c>
      <c r="V94" s="179"/>
    </row>
    <row r="95" ht="22.9" customHeight="1" spans="1:22">
      <c r="A95" s="180" t="s">
        <v>484</v>
      </c>
      <c r="B95" s="179"/>
      <c r="C95" s="179">
        <v>0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>
        <v>0</v>
      </c>
      <c r="T95" s="179">
        <v>0</v>
      </c>
      <c r="U95" s="179">
        <v>0</v>
      </c>
      <c r="V95" s="179"/>
    </row>
    <row r="96" ht="22.9" customHeight="1" spans="1:22">
      <c r="A96" s="180" t="s">
        <v>485</v>
      </c>
      <c r="B96" s="179"/>
      <c r="C96" s="179">
        <v>0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>
        <v>0</v>
      </c>
      <c r="T96" s="179">
        <v>0</v>
      </c>
      <c r="U96" s="179">
        <v>0</v>
      </c>
      <c r="V96" s="179"/>
    </row>
    <row r="97" ht="22.9" customHeight="1" spans="1:22">
      <c r="A97" s="180" t="s">
        <v>486</v>
      </c>
      <c r="B97" s="179">
        <v>6</v>
      </c>
      <c r="C97" s="179">
        <v>250</v>
      </c>
      <c r="D97" s="179"/>
      <c r="E97" s="179">
        <v>250</v>
      </c>
      <c r="F97" s="179"/>
      <c r="G97" s="179">
        <v>6</v>
      </c>
      <c r="H97" s="179"/>
      <c r="I97" s="179"/>
      <c r="J97" s="179"/>
      <c r="K97" s="179"/>
      <c r="L97" s="179"/>
      <c r="M97" s="179">
        <v>-6</v>
      </c>
      <c r="N97" s="179"/>
      <c r="O97" s="179"/>
      <c r="P97" s="179"/>
      <c r="Q97" s="179"/>
      <c r="R97" s="179"/>
      <c r="S97" s="179">
        <v>256</v>
      </c>
      <c r="T97" s="179">
        <v>169</v>
      </c>
      <c r="U97" s="179">
        <v>87</v>
      </c>
      <c r="V97" s="179">
        <v>87</v>
      </c>
    </row>
    <row r="98" ht="22.9" customHeight="1" spans="1:22">
      <c r="A98" s="180" t="s">
        <v>487</v>
      </c>
      <c r="B98" s="179"/>
      <c r="C98" s="179">
        <v>0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>
        <v>0</v>
      </c>
      <c r="T98" s="179">
        <v>0</v>
      </c>
      <c r="U98" s="179">
        <v>0</v>
      </c>
      <c r="V98" s="179"/>
    </row>
    <row r="99" ht="22.9" customHeight="1" spans="1:22">
      <c r="A99" s="180" t="s">
        <v>488</v>
      </c>
      <c r="B99" s="179"/>
      <c r="C99" s="179">
        <v>0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>
        <v>0</v>
      </c>
      <c r="T99" s="179">
        <v>0</v>
      </c>
      <c r="U99" s="179">
        <v>0</v>
      </c>
      <c r="V99" s="179"/>
    </row>
    <row r="100" ht="22.9" customHeight="1" spans="1:22">
      <c r="A100" s="180" t="s">
        <v>489</v>
      </c>
      <c r="B100" s="179"/>
      <c r="C100" s="179">
        <v>0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>
        <v>0</v>
      </c>
      <c r="T100" s="179">
        <v>0</v>
      </c>
      <c r="U100" s="179">
        <v>0</v>
      </c>
      <c r="V100" s="179"/>
    </row>
    <row r="101" ht="22.9" customHeight="1" spans="1:22">
      <c r="A101" s="180" t="s">
        <v>490</v>
      </c>
      <c r="B101" s="179"/>
      <c r="C101" s="179">
        <v>0</v>
      </c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>
        <v>0</v>
      </c>
      <c r="T101" s="179">
        <v>0</v>
      </c>
      <c r="U101" s="179">
        <v>0</v>
      </c>
      <c r="V101" s="179"/>
    </row>
    <row r="102" ht="22.9" customHeight="1" spans="1:22">
      <c r="A102" s="180" t="s">
        <v>491</v>
      </c>
      <c r="B102" s="179"/>
      <c r="C102" s="179">
        <v>0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>
        <v>0</v>
      </c>
      <c r="T102" s="179">
        <v>0</v>
      </c>
      <c r="U102" s="179">
        <v>0</v>
      </c>
      <c r="V102" s="179"/>
    </row>
    <row r="103" ht="22.9" customHeight="1" spans="1:22">
      <c r="A103" s="180" t="s">
        <v>492</v>
      </c>
      <c r="B103" s="179"/>
      <c r="C103" s="179">
        <v>0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>
        <v>0</v>
      </c>
      <c r="T103" s="179">
        <v>0</v>
      </c>
      <c r="U103" s="179">
        <v>0</v>
      </c>
      <c r="V103" s="179"/>
    </row>
    <row r="104" ht="22.9" customHeight="1" spans="1:22">
      <c r="A104" s="180" t="s">
        <v>493</v>
      </c>
      <c r="B104" s="179"/>
      <c r="C104" s="179">
        <v>0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>
        <v>0</v>
      </c>
      <c r="T104" s="179">
        <v>0</v>
      </c>
      <c r="U104" s="179">
        <v>0</v>
      </c>
      <c r="V104" s="179"/>
    </row>
    <row r="105" ht="22.9" customHeight="1" spans="1:22">
      <c r="A105" s="180" t="s">
        <v>494</v>
      </c>
      <c r="B105" s="179"/>
      <c r="C105" s="179">
        <v>0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>
        <v>0</v>
      </c>
      <c r="T105" s="179">
        <v>0</v>
      </c>
      <c r="U105" s="179">
        <v>0</v>
      </c>
      <c r="V105" s="179"/>
    </row>
    <row r="106" ht="22.9" customHeight="1" spans="1:22">
      <c r="A106" s="180" t="s">
        <v>495</v>
      </c>
      <c r="B106" s="179"/>
      <c r="C106" s="179">
        <v>0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>
        <v>0</v>
      </c>
      <c r="T106" s="179">
        <v>0</v>
      </c>
      <c r="U106" s="179">
        <v>0</v>
      </c>
      <c r="V106" s="179"/>
    </row>
    <row r="107" ht="22.9" customHeight="1" spans="1:22">
      <c r="A107" s="180" t="s">
        <v>496</v>
      </c>
      <c r="B107" s="179"/>
      <c r="C107" s="179">
        <v>0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>
        <v>0</v>
      </c>
      <c r="T107" s="179">
        <v>0</v>
      </c>
      <c r="U107" s="179">
        <v>0</v>
      </c>
      <c r="V107" s="179"/>
    </row>
    <row r="108" ht="22.9" customHeight="1" spans="1:22">
      <c r="A108" s="180" t="s">
        <v>497</v>
      </c>
      <c r="B108" s="179"/>
      <c r="C108" s="179">
        <v>0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>
        <v>0</v>
      </c>
      <c r="T108" s="179">
        <v>0</v>
      </c>
      <c r="U108" s="179">
        <v>0</v>
      </c>
      <c r="V108" s="179"/>
    </row>
    <row r="109" ht="22.9" customHeight="1" spans="1:22">
      <c r="A109" s="180" t="s">
        <v>498</v>
      </c>
      <c r="B109" s="179"/>
      <c r="C109" s="179">
        <v>0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>
        <v>0</v>
      </c>
      <c r="T109" s="179">
        <v>0</v>
      </c>
      <c r="U109" s="179">
        <v>0</v>
      </c>
      <c r="V109" s="179"/>
    </row>
    <row r="110" ht="22.9" customHeight="1" spans="1:22">
      <c r="A110" s="180" t="s">
        <v>499</v>
      </c>
      <c r="B110" s="179"/>
      <c r="C110" s="179">
        <v>0</v>
      </c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>
        <v>0</v>
      </c>
      <c r="T110" s="179">
        <v>0</v>
      </c>
      <c r="U110" s="179">
        <v>0</v>
      </c>
      <c r="V110" s="179"/>
    </row>
    <row r="111" ht="22.9" customHeight="1" spans="1:22">
      <c r="A111" s="180" t="s">
        <v>500</v>
      </c>
      <c r="B111" s="179"/>
      <c r="C111" s="179">
        <v>0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>
        <v>0</v>
      </c>
      <c r="T111" s="179">
        <v>0</v>
      </c>
      <c r="U111" s="179">
        <v>0</v>
      </c>
      <c r="V111" s="179"/>
    </row>
    <row r="112" ht="22.9" customHeight="1" spans="1:22">
      <c r="A112" s="180" t="s">
        <v>501</v>
      </c>
      <c r="B112" s="179"/>
      <c r="C112" s="179">
        <v>0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>
        <v>0</v>
      </c>
      <c r="T112" s="179">
        <v>0</v>
      </c>
      <c r="U112" s="179">
        <v>0</v>
      </c>
      <c r="V112" s="179"/>
    </row>
    <row r="113" ht="22.9" customHeight="1" spans="1:22">
      <c r="A113" s="180" t="s">
        <v>502</v>
      </c>
      <c r="B113" s="179">
        <v>0</v>
      </c>
      <c r="C113" s="179">
        <v>1200</v>
      </c>
      <c r="D113" s="179">
        <v>0</v>
      </c>
      <c r="E113" s="179">
        <v>1200</v>
      </c>
      <c r="F113" s="179">
        <v>0</v>
      </c>
      <c r="G113" s="179">
        <v>0</v>
      </c>
      <c r="H113" s="179">
        <v>0</v>
      </c>
      <c r="I113" s="179">
        <v>0</v>
      </c>
      <c r="J113" s="179">
        <v>0</v>
      </c>
      <c r="K113" s="179">
        <v>0</v>
      </c>
      <c r="L113" s="179">
        <v>0</v>
      </c>
      <c r="M113" s="179">
        <v>0</v>
      </c>
      <c r="N113" s="179">
        <v>0</v>
      </c>
      <c r="O113" s="179">
        <v>0</v>
      </c>
      <c r="P113" s="179">
        <v>0</v>
      </c>
      <c r="Q113" s="179">
        <v>0</v>
      </c>
      <c r="R113" s="179">
        <v>0</v>
      </c>
      <c r="S113" s="179">
        <v>1200</v>
      </c>
      <c r="T113" s="179">
        <v>800</v>
      </c>
      <c r="U113" s="179">
        <v>400</v>
      </c>
      <c r="V113" s="179">
        <v>400</v>
      </c>
    </row>
    <row r="114" ht="22.9" customHeight="1" spans="1:22">
      <c r="A114" s="180" t="s">
        <v>503</v>
      </c>
      <c r="B114" s="179"/>
      <c r="C114" s="179">
        <v>0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>
        <v>0</v>
      </c>
      <c r="T114" s="179">
        <v>0</v>
      </c>
      <c r="U114" s="179">
        <v>0</v>
      </c>
      <c r="V114" s="179"/>
    </row>
    <row r="115" ht="22.9" customHeight="1" spans="1:22">
      <c r="A115" s="180" t="s">
        <v>504</v>
      </c>
      <c r="B115" s="179"/>
      <c r="C115" s="179">
        <v>0</v>
      </c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>
        <v>0</v>
      </c>
      <c r="T115" s="179">
        <v>0</v>
      </c>
      <c r="U115" s="179">
        <v>0</v>
      </c>
      <c r="V115" s="179"/>
    </row>
    <row r="116" ht="22.9" customHeight="1" spans="1:22">
      <c r="A116" s="180" t="s">
        <v>505</v>
      </c>
      <c r="B116" s="179"/>
      <c r="C116" s="179">
        <v>0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>
        <v>0</v>
      </c>
      <c r="T116" s="179">
        <v>0</v>
      </c>
      <c r="U116" s="179">
        <v>0</v>
      </c>
      <c r="V116" s="179"/>
    </row>
    <row r="117" ht="22.9" customHeight="1" spans="1:22">
      <c r="A117" s="180" t="s">
        <v>506</v>
      </c>
      <c r="B117" s="179"/>
      <c r="C117" s="179">
        <v>1200</v>
      </c>
      <c r="D117" s="179"/>
      <c r="E117" s="179">
        <v>1200</v>
      </c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>
        <v>1200</v>
      </c>
      <c r="T117" s="179">
        <v>800</v>
      </c>
      <c r="U117" s="179">
        <v>400</v>
      </c>
      <c r="V117" s="179">
        <v>400</v>
      </c>
    </row>
    <row r="118" ht="22.9" customHeight="1" spans="1:22">
      <c r="A118" s="180" t="s">
        <v>507</v>
      </c>
      <c r="B118" s="179"/>
      <c r="C118" s="179">
        <v>0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>
        <v>0</v>
      </c>
      <c r="T118" s="179">
        <v>0</v>
      </c>
      <c r="U118" s="179">
        <v>0</v>
      </c>
      <c r="V118" s="179"/>
    </row>
    <row r="119" ht="22.9" customHeight="1" spans="1:22">
      <c r="A119" s="180" t="s">
        <v>508</v>
      </c>
      <c r="B119" s="179"/>
      <c r="C119" s="179">
        <v>0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>
        <v>0</v>
      </c>
      <c r="T119" s="179">
        <v>0</v>
      </c>
      <c r="U119" s="179">
        <v>0</v>
      </c>
      <c r="V119" s="179"/>
    </row>
    <row r="120" ht="22.9" customHeight="1" spans="1:22">
      <c r="A120" s="180" t="s">
        <v>509</v>
      </c>
      <c r="B120" s="179"/>
      <c r="C120" s="179">
        <v>0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>
        <v>0</v>
      </c>
      <c r="T120" s="179">
        <v>0</v>
      </c>
      <c r="U120" s="179">
        <v>0</v>
      </c>
      <c r="V120" s="179"/>
    </row>
    <row r="121" ht="22.9" customHeight="1" spans="1:22">
      <c r="A121" s="180" t="s">
        <v>510</v>
      </c>
      <c r="B121" s="179"/>
      <c r="C121" s="179">
        <v>0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>
        <v>0</v>
      </c>
      <c r="T121" s="179">
        <v>0</v>
      </c>
      <c r="U121" s="179">
        <v>0</v>
      </c>
      <c r="V121" s="179"/>
    </row>
    <row r="122" ht="22.9" customHeight="1" spans="1:22">
      <c r="A122" s="180" t="s">
        <v>511</v>
      </c>
      <c r="B122" s="179"/>
      <c r="C122" s="179">
        <v>0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>
        <v>0</v>
      </c>
      <c r="T122" s="179">
        <v>0</v>
      </c>
      <c r="U122" s="179">
        <v>0</v>
      </c>
      <c r="V122" s="179"/>
    </row>
    <row r="123" ht="22.9" customHeight="1" spans="1:22">
      <c r="A123" s="180" t="s">
        <v>512</v>
      </c>
      <c r="B123" s="179"/>
      <c r="C123" s="179">
        <v>0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79">
        <v>0</v>
      </c>
      <c r="T123" s="179">
        <v>0</v>
      </c>
      <c r="U123" s="179">
        <v>0</v>
      </c>
      <c r="V123" s="179"/>
    </row>
    <row r="124" ht="22.9" customHeight="1" spans="1:22">
      <c r="A124" s="180" t="s">
        <v>513</v>
      </c>
      <c r="B124" s="179"/>
      <c r="C124" s="179">
        <v>0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79">
        <v>0</v>
      </c>
      <c r="T124" s="179">
        <v>0</v>
      </c>
      <c r="U124" s="179">
        <v>0</v>
      </c>
      <c r="V124" s="179"/>
    </row>
    <row r="125" ht="22.9" customHeight="1" spans="1:22">
      <c r="A125" s="180" t="s">
        <v>514</v>
      </c>
      <c r="B125" s="179"/>
      <c r="C125" s="179">
        <v>0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79">
        <v>0</v>
      </c>
      <c r="T125" s="179">
        <v>0</v>
      </c>
      <c r="U125" s="179">
        <v>0</v>
      </c>
      <c r="V125" s="179"/>
    </row>
    <row r="126" ht="22.9" customHeight="1" spans="1:22">
      <c r="A126" s="180" t="s">
        <v>515</v>
      </c>
      <c r="B126" s="179"/>
      <c r="C126" s="179">
        <v>0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>
        <v>0</v>
      </c>
      <c r="T126" s="179">
        <v>0</v>
      </c>
      <c r="U126" s="179">
        <v>0</v>
      </c>
      <c r="V126" s="179"/>
    </row>
    <row r="127" ht="22.9" customHeight="1" spans="1:22">
      <c r="A127" s="180" t="s">
        <v>516</v>
      </c>
      <c r="B127" s="179">
        <v>280</v>
      </c>
      <c r="C127" s="179">
        <v>800</v>
      </c>
      <c r="D127" s="179">
        <v>0</v>
      </c>
      <c r="E127" s="179">
        <v>800</v>
      </c>
      <c r="F127" s="179">
        <v>0</v>
      </c>
      <c r="G127" s="179">
        <v>280</v>
      </c>
      <c r="H127" s="179">
        <v>0</v>
      </c>
      <c r="I127" s="179">
        <v>0</v>
      </c>
      <c r="J127" s="179">
        <v>0</v>
      </c>
      <c r="K127" s="179">
        <v>0</v>
      </c>
      <c r="L127" s="179">
        <v>0</v>
      </c>
      <c r="M127" s="179">
        <v>-280</v>
      </c>
      <c r="N127" s="179">
        <v>0</v>
      </c>
      <c r="O127" s="179">
        <v>0</v>
      </c>
      <c r="P127" s="179">
        <v>0</v>
      </c>
      <c r="Q127" s="179">
        <v>0</v>
      </c>
      <c r="R127" s="179">
        <v>0</v>
      </c>
      <c r="S127" s="179">
        <v>1080</v>
      </c>
      <c r="T127" s="179">
        <v>592</v>
      </c>
      <c r="U127" s="179">
        <v>488</v>
      </c>
      <c r="V127" s="179">
        <v>488</v>
      </c>
    </row>
    <row r="128" ht="22.9" customHeight="1" spans="1:22">
      <c r="A128" s="180" t="s">
        <v>517</v>
      </c>
      <c r="B128" s="179"/>
      <c r="C128" s="179">
        <v>0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>
        <v>0</v>
      </c>
      <c r="T128" s="179">
        <v>0</v>
      </c>
      <c r="U128" s="179">
        <v>0</v>
      </c>
      <c r="V128" s="179"/>
    </row>
    <row r="129" ht="22.9" customHeight="1" spans="1:22">
      <c r="A129" s="180" t="s">
        <v>518</v>
      </c>
      <c r="B129" s="179"/>
      <c r="C129" s="179">
        <v>0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79">
        <v>0</v>
      </c>
      <c r="T129" s="179">
        <v>0</v>
      </c>
      <c r="U129" s="179">
        <v>0</v>
      </c>
      <c r="V129" s="179"/>
    </row>
    <row r="130" ht="22.9" customHeight="1" spans="1:22">
      <c r="A130" s="180" t="s">
        <v>519</v>
      </c>
      <c r="B130" s="179"/>
      <c r="C130" s="179">
        <v>0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79">
        <v>0</v>
      </c>
      <c r="T130" s="179">
        <v>0</v>
      </c>
      <c r="U130" s="179">
        <v>0</v>
      </c>
      <c r="V130" s="179"/>
    </row>
    <row r="131" ht="22.9" customHeight="1" spans="1:22">
      <c r="A131" s="180" t="s">
        <v>520</v>
      </c>
      <c r="B131" s="179"/>
      <c r="C131" s="179">
        <v>0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79">
        <v>0</v>
      </c>
      <c r="T131" s="179">
        <v>0</v>
      </c>
      <c r="U131" s="179">
        <v>0</v>
      </c>
      <c r="V131" s="179"/>
    </row>
    <row r="132" ht="22.9" customHeight="1" spans="1:22">
      <c r="A132" s="180" t="s">
        <v>521</v>
      </c>
      <c r="B132" s="179"/>
      <c r="C132" s="179">
        <v>0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>
        <v>0</v>
      </c>
      <c r="T132" s="179">
        <v>0</v>
      </c>
      <c r="U132" s="179">
        <v>0</v>
      </c>
      <c r="V132" s="179"/>
    </row>
    <row r="133" ht="22.9" customHeight="1" spans="1:22">
      <c r="A133" s="180" t="s">
        <v>522</v>
      </c>
      <c r="B133" s="179">
        <v>280</v>
      </c>
      <c r="C133" s="179">
        <v>800</v>
      </c>
      <c r="D133" s="179"/>
      <c r="E133" s="179">
        <v>800</v>
      </c>
      <c r="F133" s="179"/>
      <c r="G133" s="179">
        <v>280</v>
      </c>
      <c r="H133" s="179"/>
      <c r="I133" s="179"/>
      <c r="J133" s="179"/>
      <c r="K133" s="179"/>
      <c r="L133" s="179"/>
      <c r="M133" s="179">
        <v>-280</v>
      </c>
      <c r="N133" s="179"/>
      <c r="O133" s="179"/>
      <c r="P133" s="179"/>
      <c r="Q133" s="179"/>
      <c r="R133" s="179"/>
      <c r="S133" s="179">
        <v>1080</v>
      </c>
      <c r="T133" s="179">
        <v>592</v>
      </c>
      <c r="U133" s="179">
        <v>488</v>
      </c>
      <c r="V133" s="179">
        <v>488</v>
      </c>
    </row>
    <row r="134" ht="22.9" customHeight="1" spans="1:22">
      <c r="A134" s="180" t="s">
        <v>523</v>
      </c>
      <c r="B134" s="179"/>
      <c r="C134" s="179">
        <v>0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>
        <v>0</v>
      </c>
      <c r="T134" s="179">
        <v>0</v>
      </c>
      <c r="U134" s="179">
        <v>0</v>
      </c>
      <c r="V134" s="179"/>
    </row>
    <row r="135" ht="22.9" customHeight="1" spans="1:22">
      <c r="A135" s="180" t="s">
        <v>524</v>
      </c>
      <c r="B135" s="179"/>
      <c r="C135" s="179">
        <v>0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>
        <v>0</v>
      </c>
      <c r="T135" s="179">
        <v>0</v>
      </c>
      <c r="U135" s="179">
        <v>0</v>
      </c>
      <c r="V135" s="179"/>
    </row>
    <row r="136" ht="22.9" customHeight="1" spans="1:22">
      <c r="A136" s="180" t="s">
        <v>525</v>
      </c>
      <c r="B136" s="179"/>
      <c r="C136" s="179">
        <v>0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>
        <v>0</v>
      </c>
      <c r="T136" s="179">
        <v>0</v>
      </c>
      <c r="U136" s="179">
        <v>0</v>
      </c>
      <c r="V136" s="179"/>
    </row>
    <row r="137" ht="22.9" customHeight="1" spans="1:22">
      <c r="A137" s="180" t="s">
        <v>526</v>
      </c>
      <c r="B137" s="179"/>
      <c r="C137" s="179">
        <v>0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>
        <v>0</v>
      </c>
      <c r="T137" s="179">
        <v>0</v>
      </c>
      <c r="U137" s="179">
        <v>0</v>
      </c>
      <c r="V137" s="179"/>
    </row>
    <row r="138" ht="22.9" customHeight="1" spans="1:22">
      <c r="A138" s="180" t="s">
        <v>527</v>
      </c>
      <c r="B138" s="179"/>
      <c r="C138" s="179">
        <v>0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>
        <v>0</v>
      </c>
      <c r="T138" s="179">
        <v>0</v>
      </c>
      <c r="U138" s="179">
        <v>0</v>
      </c>
      <c r="V138" s="179"/>
    </row>
    <row r="139" ht="22.9" customHeight="1" spans="1:22">
      <c r="A139" s="180" t="s">
        <v>528</v>
      </c>
      <c r="B139" s="179"/>
      <c r="C139" s="179">
        <v>0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>
        <v>0</v>
      </c>
      <c r="T139" s="179">
        <v>0</v>
      </c>
      <c r="U139" s="179">
        <v>0</v>
      </c>
      <c r="V139" s="179"/>
    </row>
    <row r="140" ht="22.9" customHeight="1" spans="1:22">
      <c r="A140" s="180" t="s">
        <v>529</v>
      </c>
      <c r="B140" s="179"/>
      <c r="C140" s="179">
        <v>0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>
        <v>0</v>
      </c>
      <c r="T140" s="179">
        <v>0</v>
      </c>
      <c r="U140" s="179">
        <v>0</v>
      </c>
      <c r="V140" s="179"/>
    </row>
    <row r="141" ht="22.9" customHeight="1" spans="1:22">
      <c r="A141" s="180" t="s">
        <v>530</v>
      </c>
      <c r="B141" s="179"/>
      <c r="C141" s="179">
        <v>0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79">
        <v>0</v>
      </c>
      <c r="T141" s="179">
        <v>0</v>
      </c>
      <c r="U141" s="179">
        <v>0</v>
      </c>
      <c r="V141" s="179"/>
    </row>
    <row r="142" ht="22.9" customHeight="1" spans="1:22">
      <c r="A142" s="180" t="s">
        <v>531</v>
      </c>
      <c r="B142" s="179"/>
      <c r="C142" s="179">
        <v>0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>
        <v>0</v>
      </c>
      <c r="T142" s="179">
        <v>0</v>
      </c>
      <c r="U142" s="179">
        <v>0</v>
      </c>
      <c r="V142" s="179"/>
    </row>
    <row r="143" ht="22.9" customHeight="1" spans="1:22">
      <c r="A143" s="180" t="s">
        <v>532</v>
      </c>
      <c r="B143" s="179">
        <v>9683</v>
      </c>
      <c r="C143" s="179">
        <v>4131</v>
      </c>
      <c r="D143" s="179">
        <v>0</v>
      </c>
      <c r="E143" s="179">
        <v>2091</v>
      </c>
      <c r="F143" s="179">
        <v>0</v>
      </c>
      <c r="G143" s="179">
        <v>720</v>
      </c>
      <c r="H143" s="179">
        <v>0</v>
      </c>
      <c r="I143" s="179">
        <v>0</v>
      </c>
      <c r="J143" s="179">
        <v>6000</v>
      </c>
      <c r="K143" s="179">
        <v>0</v>
      </c>
      <c r="L143" s="179">
        <v>0</v>
      </c>
      <c r="M143" s="179">
        <v>-4997</v>
      </c>
      <c r="N143" s="179">
        <v>317</v>
      </c>
      <c r="O143" s="179">
        <v>0</v>
      </c>
      <c r="P143" s="179">
        <v>0</v>
      </c>
      <c r="Q143" s="179">
        <v>0</v>
      </c>
      <c r="R143" s="179">
        <v>0</v>
      </c>
      <c r="S143" s="179">
        <v>13814</v>
      </c>
      <c r="T143" s="179">
        <v>11695</v>
      </c>
      <c r="U143" s="179">
        <v>2119</v>
      </c>
      <c r="V143" s="179">
        <v>2119</v>
      </c>
    </row>
    <row r="144" ht="22.9" customHeight="1" spans="1:22">
      <c r="A144" s="180" t="s">
        <v>533</v>
      </c>
      <c r="B144" s="179"/>
      <c r="C144" s="179">
        <v>0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>
        <v>0</v>
      </c>
      <c r="T144" s="179">
        <v>0</v>
      </c>
      <c r="U144" s="179">
        <v>0</v>
      </c>
      <c r="V144" s="179"/>
    </row>
    <row r="145" ht="22.9" customHeight="1" spans="1:22">
      <c r="A145" s="180" t="s">
        <v>534</v>
      </c>
      <c r="B145" s="179"/>
      <c r="C145" s="179">
        <v>0</v>
      </c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79">
        <v>0</v>
      </c>
      <c r="T145" s="179">
        <v>0</v>
      </c>
      <c r="U145" s="179">
        <v>0</v>
      </c>
      <c r="V145" s="179"/>
    </row>
    <row r="146" ht="22.9" customHeight="1" spans="1:22">
      <c r="A146" s="180" t="s">
        <v>535</v>
      </c>
      <c r="B146" s="179">
        <v>9683</v>
      </c>
      <c r="C146" s="179">
        <v>4131</v>
      </c>
      <c r="D146" s="179"/>
      <c r="E146" s="179">
        <v>2091</v>
      </c>
      <c r="F146" s="179"/>
      <c r="G146" s="179">
        <v>720</v>
      </c>
      <c r="H146" s="179"/>
      <c r="I146" s="179"/>
      <c r="J146" s="179">
        <v>6000</v>
      </c>
      <c r="K146" s="179"/>
      <c r="L146" s="179"/>
      <c r="M146" s="179">
        <v>-4997</v>
      </c>
      <c r="N146" s="179">
        <v>317</v>
      </c>
      <c r="O146" s="179"/>
      <c r="P146" s="179"/>
      <c r="Q146" s="179"/>
      <c r="R146" s="179"/>
      <c r="S146" s="179">
        <v>13814</v>
      </c>
      <c r="T146" s="179">
        <v>11695</v>
      </c>
      <c r="U146" s="179">
        <v>2119</v>
      </c>
      <c r="V146" s="179">
        <v>2119</v>
      </c>
    </row>
    <row r="147" ht="22.9" customHeight="1" spans="1:22">
      <c r="A147" s="180" t="s">
        <v>536</v>
      </c>
      <c r="B147" s="179"/>
      <c r="C147" s="179">
        <v>0</v>
      </c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>
        <v>0</v>
      </c>
      <c r="T147" s="179">
        <v>0</v>
      </c>
      <c r="U147" s="179">
        <v>0</v>
      </c>
      <c r="V147" s="179"/>
    </row>
    <row r="148" ht="22.9" customHeight="1" spans="1:22">
      <c r="A148" s="180" t="s">
        <v>537</v>
      </c>
      <c r="B148" s="179"/>
      <c r="C148" s="179">
        <v>0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>
        <v>0</v>
      </c>
      <c r="T148" s="179">
        <v>0</v>
      </c>
      <c r="U148" s="179">
        <v>0</v>
      </c>
      <c r="V148" s="179"/>
    </row>
    <row r="149" ht="22.9" customHeight="1" spans="1:22">
      <c r="A149" s="180" t="s">
        <v>538</v>
      </c>
      <c r="B149" s="179"/>
      <c r="C149" s="179">
        <v>0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>
        <v>0</v>
      </c>
      <c r="T149" s="179">
        <v>0</v>
      </c>
      <c r="U149" s="179">
        <v>0</v>
      </c>
      <c r="V149" s="179"/>
    </row>
    <row r="150" ht="22.9" customHeight="1" spans="1:22">
      <c r="A150" s="180" t="s">
        <v>539</v>
      </c>
      <c r="B150" s="179">
        <v>12695</v>
      </c>
      <c r="C150" s="179">
        <v>243</v>
      </c>
      <c r="D150" s="179">
        <v>0</v>
      </c>
      <c r="E150" s="179">
        <v>1341</v>
      </c>
      <c r="F150" s="179">
        <v>433</v>
      </c>
      <c r="G150" s="179">
        <v>1461</v>
      </c>
      <c r="H150" s="179">
        <v>208</v>
      </c>
      <c r="I150" s="179">
        <v>0</v>
      </c>
      <c r="J150" s="179">
        <v>0</v>
      </c>
      <c r="K150" s="179">
        <v>0</v>
      </c>
      <c r="L150" s="179">
        <v>0</v>
      </c>
      <c r="M150" s="179">
        <v>-3200</v>
      </c>
      <c r="N150" s="179">
        <v>0</v>
      </c>
      <c r="O150" s="179">
        <v>0</v>
      </c>
      <c r="P150" s="179">
        <v>0</v>
      </c>
      <c r="Q150" s="179">
        <v>0</v>
      </c>
      <c r="R150" s="179">
        <v>0</v>
      </c>
      <c r="S150" s="179">
        <v>12938</v>
      </c>
      <c r="T150" s="179">
        <v>10920</v>
      </c>
      <c r="U150" s="179">
        <v>2018</v>
      </c>
      <c r="V150" s="179">
        <v>2018</v>
      </c>
    </row>
    <row r="151" ht="22.9" customHeight="1" spans="1:22">
      <c r="A151" s="180" t="s">
        <v>540</v>
      </c>
      <c r="B151" s="179">
        <v>11492</v>
      </c>
      <c r="C151" s="179">
        <v>75</v>
      </c>
      <c r="D151" s="179"/>
      <c r="E151" s="179">
        <v>1226</v>
      </c>
      <c r="F151" s="179">
        <v>379</v>
      </c>
      <c r="G151" s="179">
        <v>258</v>
      </c>
      <c r="H151" s="179">
        <v>208</v>
      </c>
      <c r="I151" s="179"/>
      <c r="J151" s="179"/>
      <c r="K151" s="179"/>
      <c r="L151" s="179"/>
      <c r="M151" s="179">
        <v>-1996</v>
      </c>
      <c r="N151" s="179"/>
      <c r="O151" s="179"/>
      <c r="P151" s="179"/>
      <c r="Q151" s="179"/>
      <c r="R151" s="179"/>
      <c r="S151" s="179">
        <v>11567</v>
      </c>
      <c r="T151" s="179">
        <v>10776</v>
      </c>
      <c r="U151" s="179">
        <v>791</v>
      </c>
      <c r="V151" s="179">
        <v>791</v>
      </c>
    </row>
    <row r="152" ht="22.9" customHeight="1" spans="1:22">
      <c r="A152" s="180" t="s">
        <v>541</v>
      </c>
      <c r="B152" s="179"/>
      <c r="C152" s="179">
        <v>89</v>
      </c>
      <c r="D152" s="179"/>
      <c r="E152" s="179">
        <v>35</v>
      </c>
      <c r="F152" s="179">
        <v>54</v>
      </c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>
        <v>89</v>
      </c>
      <c r="T152" s="179">
        <v>59</v>
      </c>
      <c r="U152" s="179">
        <v>30</v>
      </c>
      <c r="V152" s="179">
        <v>30</v>
      </c>
    </row>
    <row r="153" ht="22.9" customHeight="1" spans="1:22">
      <c r="A153" s="180" t="s">
        <v>542</v>
      </c>
      <c r="B153" s="179"/>
      <c r="C153" s="179">
        <v>0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>
        <v>0</v>
      </c>
      <c r="T153" s="179">
        <v>0</v>
      </c>
      <c r="U153" s="179">
        <v>0</v>
      </c>
      <c r="V153" s="179"/>
    </row>
    <row r="154" ht="22.9" customHeight="1" spans="1:22">
      <c r="A154" s="180" t="s">
        <v>543</v>
      </c>
      <c r="B154" s="179"/>
      <c r="C154" s="179">
        <v>0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>
        <v>0</v>
      </c>
      <c r="T154" s="179">
        <v>0</v>
      </c>
      <c r="U154" s="179">
        <v>0</v>
      </c>
      <c r="V154" s="179"/>
    </row>
    <row r="155" ht="22.9" customHeight="1" spans="1:22">
      <c r="A155" s="180" t="s">
        <v>544</v>
      </c>
      <c r="B155" s="179"/>
      <c r="C155" s="179">
        <v>0</v>
      </c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>
        <v>0</v>
      </c>
      <c r="T155" s="179">
        <v>0</v>
      </c>
      <c r="U155" s="179">
        <v>0</v>
      </c>
      <c r="V155" s="179"/>
    </row>
    <row r="156" ht="22.9" customHeight="1" spans="1:22">
      <c r="A156" s="180" t="s">
        <v>545</v>
      </c>
      <c r="B156" s="179">
        <v>1203</v>
      </c>
      <c r="C156" s="179">
        <v>79</v>
      </c>
      <c r="D156" s="179"/>
      <c r="E156" s="179">
        <v>80</v>
      </c>
      <c r="F156" s="179"/>
      <c r="G156" s="179">
        <v>1203</v>
      </c>
      <c r="H156" s="179"/>
      <c r="I156" s="179"/>
      <c r="J156" s="179"/>
      <c r="K156" s="179"/>
      <c r="L156" s="179"/>
      <c r="M156" s="179">
        <v>-1204</v>
      </c>
      <c r="N156" s="179"/>
      <c r="O156" s="179"/>
      <c r="P156" s="179"/>
      <c r="Q156" s="179"/>
      <c r="R156" s="179"/>
      <c r="S156" s="179">
        <v>1282</v>
      </c>
      <c r="T156" s="179">
        <v>85</v>
      </c>
      <c r="U156" s="179">
        <v>1197</v>
      </c>
      <c r="V156" s="179">
        <v>1197</v>
      </c>
    </row>
    <row r="157" ht="22.9" customHeight="1" spans="1:22">
      <c r="A157" s="180" t="s">
        <v>546</v>
      </c>
      <c r="B157" s="179"/>
      <c r="C157" s="179">
        <v>0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>
        <v>0</v>
      </c>
      <c r="T157" s="179">
        <v>0</v>
      </c>
      <c r="U157" s="179">
        <v>0</v>
      </c>
      <c r="V157" s="179"/>
    </row>
    <row r="158" ht="22.9" customHeight="1" spans="1:22">
      <c r="A158" s="180" t="s">
        <v>547</v>
      </c>
      <c r="B158" s="179"/>
      <c r="C158" s="179">
        <v>0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>
        <v>0</v>
      </c>
      <c r="T158" s="179">
        <v>0</v>
      </c>
      <c r="U158" s="179">
        <v>0</v>
      </c>
      <c r="V158" s="179"/>
    </row>
    <row r="159" ht="22.9" customHeight="1" spans="1:22">
      <c r="A159" s="180" t="s">
        <v>548</v>
      </c>
      <c r="B159" s="179">
        <v>0</v>
      </c>
      <c r="C159" s="179">
        <v>0</v>
      </c>
      <c r="D159" s="179">
        <v>0</v>
      </c>
      <c r="E159" s="179">
        <v>0</v>
      </c>
      <c r="F159" s="179">
        <v>0</v>
      </c>
      <c r="G159" s="179">
        <v>0</v>
      </c>
      <c r="H159" s="179">
        <v>0</v>
      </c>
      <c r="I159" s="179">
        <v>0</v>
      </c>
      <c r="J159" s="179">
        <v>0</v>
      </c>
      <c r="K159" s="179">
        <v>0</v>
      </c>
      <c r="L159" s="179">
        <v>0</v>
      </c>
      <c r="M159" s="179">
        <v>0</v>
      </c>
      <c r="N159" s="179">
        <v>0</v>
      </c>
      <c r="O159" s="179">
        <v>0</v>
      </c>
      <c r="P159" s="179">
        <v>0</v>
      </c>
      <c r="Q159" s="179">
        <v>0</v>
      </c>
      <c r="R159" s="179">
        <v>0</v>
      </c>
      <c r="S159" s="179">
        <v>0</v>
      </c>
      <c r="T159" s="179">
        <v>0</v>
      </c>
      <c r="U159" s="179">
        <v>0</v>
      </c>
      <c r="V159" s="179">
        <v>0</v>
      </c>
    </row>
    <row r="160" ht="22.9" customHeight="1" spans="1:22">
      <c r="A160" s="180" t="s">
        <v>549</v>
      </c>
      <c r="B160" s="179"/>
      <c r="C160" s="179">
        <v>0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>
        <v>0</v>
      </c>
      <c r="T160" s="179">
        <v>0</v>
      </c>
      <c r="U160" s="179">
        <v>0</v>
      </c>
      <c r="V160" s="179"/>
    </row>
    <row r="161" ht="22.9" customHeight="1" spans="1:22">
      <c r="A161" s="180" t="s">
        <v>550</v>
      </c>
      <c r="B161" s="179"/>
      <c r="C161" s="179">
        <v>0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>
        <v>0</v>
      </c>
      <c r="T161" s="179">
        <v>0</v>
      </c>
      <c r="U161" s="179">
        <v>0</v>
      </c>
      <c r="V161" s="179"/>
    </row>
    <row r="162" ht="22.9" customHeight="1" spans="1:22">
      <c r="A162" s="180" t="s">
        <v>551</v>
      </c>
      <c r="B162" s="179"/>
      <c r="C162" s="179">
        <v>0</v>
      </c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>
        <v>0</v>
      </c>
      <c r="T162" s="179">
        <v>0</v>
      </c>
      <c r="U162" s="179">
        <v>0</v>
      </c>
      <c r="V162" s="179"/>
    </row>
    <row r="163" ht="22.9" customHeight="1" spans="1:22">
      <c r="A163" s="180" t="s">
        <v>552</v>
      </c>
      <c r="B163" s="179"/>
      <c r="C163" s="179">
        <v>0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>
        <v>0</v>
      </c>
      <c r="T163" s="179">
        <v>0</v>
      </c>
      <c r="U163" s="179">
        <v>0</v>
      </c>
      <c r="V163" s="179"/>
    </row>
    <row r="164" ht="22.9" customHeight="1" spans="1:22">
      <c r="A164" s="180" t="s">
        <v>553</v>
      </c>
      <c r="B164" s="179"/>
      <c r="C164" s="179">
        <v>0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>
        <v>0</v>
      </c>
      <c r="T164" s="179">
        <v>0</v>
      </c>
      <c r="U164" s="179">
        <v>0</v>
      </c>
      <c r="V164" s="179"/>
    </row>
    <row r="165" ht="22.9" customHeight="1" spans="1:22">
      <c r="A165" s="180" t="s">
        <v>554</v>
      </c>
      <c r="B165" s="179"/>
      <c r="C165" s="179">
        <v>0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79">
        <v>0</v>
      </c>
      <c r="T165" s="179">
        <v>0</v>
      </c>
      <c r="U165" s="179">
        <v>0</v>
      </c>
      <c r="V165" s="179"/>
    </row>
    <row r="166" ht="22.9" customHeight="1" spans="1:22">
      <c r="A166" s="180" t="s">
        <v>555</v>
      </c>
      <c r="B166" s="179">
        <v>270</v>
      </c>
      <c r="C166" s="179">
        <v>646</v>
      </c>
      <c r="D166" s="179">
        <v>0</v>
      </c>
      <c r="E166" s="179">
        <v>89</v>
      </c>
      <c r="F166" s="179">
        <v>277</v>
      </c>
      <c r="G166" s="179">
        <v>270</v>
      </c>
      <c r="H166" s="179">
        <v>0</v>
      </c>
      <c r="I166" s="179">
        <v>0</v>
      </c>
      <c r="J166" s="179">
        <v>0</v>
      </c>
      <c r="K166" s="179">
        <v>0</v>
      </c>
      <c r="L166" s="179">
        <v>10</v>
      </c>
      <c r="M166" s="179">
        <v>0</v>
      </c>
      <c r="N166" s="179">
        <v>0</v>
      </c>
      <c r="O166" s="179">
        <v>0</v>
      </c>
      <c r="P166" s="179">
        <v>0</v>
      </c>
      <c r="Q166" s="179">
        <v>0</v>
      </c>
      <c r="R166" s="179">
        <v>0</v>
      </c>
      <c r="S166" s="179">
        <v>916</v>
      </c>
      <c r="T166" s="179">
        <v>586</v>
      </c>
      <c r="U166" s="179">
        <v>330</v>
      </c>
      <c r="V166" s="179">
        <v>330</v>
      </c>
    </row>
    <row r="167" ht="22.9" customHeight="1" spans="1:22">
      <c r="A167" s="180" t="s">
        <v>556</v>
      </c>
      <c r="B167" s="179"/>
      <c r="C167" s="179">
        <v>0</v>
      </c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>
        <v>0</v>
      </c>
      <c r="T167" s="179">
        <v>0</v>
      </c>
      <c r="U167" s="179">
        <v>0</v>
      </c>
      <c r="V167" s="179"/>
    </row>
    <row r="168" ht="22.9" customHeight="1" spans="1:22">
      <c r="A168" s="180" t="s">
        <v>557</v>
      </c>
      <c r="B168" s="179"/>
      <c r="C168" s="179">
        <v>0</v>
      </c>
      <c r="D168" s="179"/>
      <c r="E168" s="179"/>
      <c r="F168" s="179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79">
        <v>0</v>
      </c>
      <c r="T168" s="179">
        <v>0</v>
      </c>
      <c r="U168" s="179">
        <v>0</v>
      </c>
      <c r="V168" s="179"/>
    </row>
    <row r="169" ht="22.9" customHeight="1" spans="1:22">
      <c r="A169" s="180" t="s">
        <v>558</v>
      </c>
      <c r="B169" s="179"/>
      <c r="C169" s="179">
        <v>0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79">
        <v>0</v>
      </c>
      <c r="T169" s="179">
        <v>0</v>
      </c>
      <c r="U169" s="179">
        <v>0</v>
      </c>
      <c r="V169" s="179"/>
    </row>
    <row r="170" ht="22.9" customHeight="1" spans="1:22">
      <c r="A170" s="180" t="s">
        <v>559</v>
      </c>
      <c r="B170" s="179">
        <v>270</v>
      </c>
      <c r="C170" s="179">
        <v>340</v>
      </c>
      <c r="D170" s="179"/>
      <c r="E170" s="179"/>
      <c r="F170" s="179">
        <v>60</v>
      </c>
      <c r="G170" s="179">
        <v>270</v>
      </c>
      <c r="H170" s="179"/>
      <c r="I170" s="179"/>
      <c r="J170" s="179"/>
      <c r="K170" s="179"/>
      <c r="L170" s="179">
        <v>10</v>
      </c>
      <c r="M170" s="179"/>
      <c r="N170" s="179"/>
      <c r="O170" s="179"/>
      <c r="P170" s="179"/>
      <c r="Q170" s="179"/>
      <c r="R170" s="179"/>
      <c r="S170" s="179">
        <v>610</v>
      </c>
      <c r="T170" s="179">
        <v>280</v>
      </c>
      <c r="U170" s="179">
        <v>330</v>
      </c>
      <c r="V170" s="179">
        <v>330</v>
      </c>
    </row>
    <row r="171" ht="22.9" customHeight="1" spans="1:22">
      <c r="A171" s="180" t="s">
        <v>560</v>
      </c>
      <c r="B171" s="179"/>
      <c r="C171" s="179">
        <v>0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79">
        <v>0</v>
      </c>
      <c r="T171" s="179">
        <v>0</v>
      </c>
      <c r="U171" s="179">
        <v>0</v>
      </c>
      <c r="V171" s="179"/>
    </row>
    <row r="172" ht="22.9" customHeight="1" spans="1:22">
      <c r="A172" s="180" t="s">
        <v>561</v>
      </c>
      <c r="B172" s="179"/>
      <c r="C172" s="179">
        <v>306</v>
      </c>
      <c r="D172" s="179"/>
      <c r="E172" s="179">
        <v>89</v>
      </c>
      <c r="F172" s="179">
        <v>217</v>
      </c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79">
        <v>306</v>
      </c>
      <c r="T172" s="179">
        <v>306</v>
      </c>
      <c r="U172" s="179">
        <v>0</v>
      </c>
      <c r="V172" s="179"/>
    </row>
    <row r="173" ht="22.9" customHeight="1" spans="1:22">
      <c r="A173" s="180" t="s">
        <v>562</v>
      </c>
      <c r="B173" s="179"/>
      <c r="C173" s="179">
        <v>0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79">
        <v>0</v>
      </c>
      <c r="T173" s="179">
        <v>0</v>
      </c>
      <c r="U173" s="179">
        <v>0</v>
      </c>
      <c r="V173" s="179"/>
    </row>
    <row r="174" ht="22.9" customHeight="1" spans="1:22">
      <c r="A174" s="180" t="s">
        <v>563</v>
      </c>
      <c r="B174" s="179">
        <v>22</v>
      </c>
      <c r="C174" s="179">
        <v>16</v>
      </c>
      <c r="D174" s="179">
        <v>0</v>
      </c>
      <c r="E174" s="179">
        <v>11</v>
      </c>
      <c r="F174" s="179">
        <v>5</v>
      </c>
      <c r="G174" s="179">
        <v>22</v>
      </c>
      <c r="H174" s="179">
        <v>0</v>
      </c>
      <c r="I174" s="179">
        <v>0</v>
      </c>
      <c r="J174" s="179">
        <v>0</v>
      </c>
      <c r="K174" s="179">
        <v>0</v>
      </c>
      <c r="L174" s="179">
        <v>-22</v>
      </c>
      <c r="M174" s="179">
        <v>0</v>
      </c>
      <c r="N174" s="179">
        <v>0</v>
      </c>
      <c r="O174" s="179">
        <v>0</v>
      </c>
      <c r="P174" s="179">
        <v>0</v>
      </c>
      <c r="Q174" s="179">
        <v>0</v>
      </c>
      <c r="R174" s="179">
        <v>0</v>
      </c>
      <c r="S174" s="179">
        <v>38</v>
      </c>
      <c r="T174" s="179">
        <v>38</v>
      </c>
      <c r="U174" s="179">
        <v>0</v>
      </c>
      <c r="V174" s="179">
        <v>0</v>
      </c>
    </row>
    <row r="175" ht="22.9" customHeight="1" spans="1:22">
      <c r="A175" s="180" t="s">
        <v>564</v>
      </c>
      <c r="B175" s="179"/>
      <c r="C175" s="179">
        <v>0</v>
      </c>
      <c r="D175" s="179"/>
      <c r="E175" s="179"/>
      <c r="F175" s="179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79">
        <v>0</v>
      </c>
      <c r="T175" s="179">
        <v>0</v>
      </c>
      <c r="U175" s="179">
        <v>0</v>
      </c>
      <c r="V175" s="179"/>
    </row>
    <row r="176" ht="22.9" customHeight="1" spans="1:22">
      <c r="A176" s="180" t="s">
        <v>565</v>
      </c>
      <c r="B176" s="179">
        <v>22</v>
      </c>
      <c r="C176" s="179">
        <v>16</v>
      </c>
      <c r="D176" s="179"/>
      <c r="E176" s="179">
        <v>11</v>
      </c>
      <c r="F176" s="179">
        <v>5</v>
      </c>
      <c r="G176" s="179">
        <v>22</v>
      </c>
      <c r="H176" s="179"/>
      <c r="I176" s="179"/>
      <c r="J176" s="179"/>
      <c r="K176" s="179"/>
      <c r="L176" s="179">
        <v>-22</v>
      </c>
      <c r="M176" s="179"/>
      <c r="N176" s="179"/>
      <c r="O176" s="179"/>
      <c r="P176" s="179"/>
      <c r="Q176" s="179"/>
      <c r="R176" s="179"/>
      <c r="S176" s="179">
        <v>38</v>
      </c>
      <c r="T176" s="179">
        <v>38</v>
      </c>
      <c r="U176" s="179">
        <v>0</v>
      </c>
      <c r="V176" s="179"/>
    </row>
    <row r="177" ht="22.9" customHeight="1" spans="1:22">
      <c r="A177" s="180" t="s">
        <v>566</v>
      </c>
      <c r="B177" s="179"/>
      <c r="C177" s="179">
        <v>0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79">
        <v>0</v>
      </c>
      <c r="T177" s="179">
        <v>0</v>
      </c>
      <c r="U177" s="179">
        <v>0</v>
      </c>
      <c r="V177" s="179"/>
    </row>
    <row r="178" ht="22.9" customHeight="1" spans="1:22">
      <c r="A178" s="180" t="s">
        <v>567</v>
      </c>
      <c r="B178" s="179">
        <v>0</v>
      </c>
      <c r="C178" s="179">
        <v>0</v>
      </c>
      <c r="D178" s="179">
        <v>0</v>
      </c>
      <c r="E178" s="179">
        <v>0</v>
      </c>
      <c r="F178" s="179">
        <v>0</v>
      </c>
      <c r="G178" s="179">
        <v>0</v>
      </c>
      <c r="H178" s="179">
        <v>0</v>
      </c>
      <c r="I178" s="179">
        <v>0</v>
      </c>
      <c r="J178" s="179">
        <v>0</v>
      </c>
      <c r="K178" s="179">
        <v>0</v>
      </c>
      <c r="L178" s="179">
        <v>0</v>
      </c>
      <c r="M178" s="179">
        <v>0</v>
      </c>
      <c r="N178" s="179">
        <v>0</v>
      </c>
      <c r="O178" s="179">
        <v>0</v>
      </c>
      <c r="P178" s="179">
        <v>0</v>
      </c>
      <c r="Q178" s="179">
        <v>0</v>
      </c>
      <c r="R178" s="179">
        <v>0</v>
      </c>
      <c r="S178" s="179">
        <v>0</v>
      </c>
      <c r="T178" s="179">
        <v>0</v>
      </c>
      <c r="U178" s="179">
        <v>0</v>
      </c>
      <c r="V178" s="179">
        <v>0</v>
      </c>
    </row>
    <row r="179" ht="22.9" customHeight="1" spans="1:22">
      <c r="A179" s="180" t="s">
        <v>568</v>
      </c>
      <c r="B179" s="179"/>
      <c r="C179" s="179">
        <v>0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79">
        <v>0</v>
      </c>
      <c r="T179" s="179">
        <v>0</v>
      </c>
      <c r="U179" s="179">
        <v>0</v>
      </c>
      <c r="V179" s="179"/>
    </row>
    <row r="180" ht="22.9" customHeight="1" spans="1:22">
      <c r="A180" s="180" t="s">
        <v>569</v>
      </c>
      <c r="B180" s="179"/>
      <c r="C180" s="179">
        <v>0</v>
      </c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79">
        <v>0</v>
      </c>
      <c r="T180" s="179">
        <v>0</v>
      </c>
      <c r="U180" s="179">
        <v>0</v>
      </c>
      <c r="V180" s="179"/>
    </row>
    <row r="181" ht="22.9" customHeight="1" spans="1:22">
      <c r="A181" s="180" t="s">
        <v>570</v>
      </c>
      <c r="B181" s="179"/>
      <c r="C181" s="179">
        <v>0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>
        <v>0</v>
      </c>
      <c r="T181" s="179">
        <v>0</v>
      </c>
      <c r="U181" s="179">
        <v>0</v>
      </c>
      <c r="V181" s="179"/>
    </row>
    <row r="182" ht="22.9" customHeight="1" spans="1:22">
      <c r="A182" s="180" t="s">
        <v>571</v>
      </c>
      <c r="B182" s="179"/>
      <c r="C182" s="179">
        <v>0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>
        <v>0</v>
      </c>
      <c r="T182" s="179">
        <v>0</v>
      </c>
      <c r="U182" s="179">
        <v>0</v>
      </c>
      <c r="V182" s="179"/>
    </row>
    <row r="183" ht="22.9" customHeight="1" spans="1:22">
      <c r="A183" s="180" t="s">
        <v>572</v>
      </c>
      <c r="B183" s="179"/>
      <c r="C183" s="179">
        <v>0</v>
      </c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79">
        <v>0</v>
      </c>
      <c r="T183" s="179">
        <v>0</v>
      </c>
      <c r="U183" s="179">
        <v>0</v>
      </c>
      <c r="V183" s="179"/>
    </row>
    <row r="184" ht="22.9" customHeight="1" spans="1:22">
      <c r="A184" s="180" t="s">
        <v>346</v>
      </c>
      <c r="B184" s="179">
        <v>0</v>
      </c>
      <c r="C184" s="179">
        <v>0</v>
      </c>
      <c r="D184" s="179">
        <v>0</v>
      </c>
      <c r="E184" s="179">
        <v>0</v>
      </c>
      <c r="F184" s="179">
        <v>0</v>
      </c>
      <c r="G184" s="179">
        <v>0</v>
      </c>
      <c r="H184" s="179">
        <v>0</v>
      </c>
      <c r="I184" s="179">
        <v>0</v>
      </c>
      <c r="J184" s="179">
        <v>0</v>
      </c>
      <c r="K184" s="179">
        <v>0</v>
      </c>
      <c r="L184" s="179">
        <v>0</v>
      </c>
      <c r="M184" s="179">
        <v>0</v>
      </c>
      <c r="N184" s="179">
        <v>0</v>
      </c>
      <c r="O184" s="179">
        <v>0</v>
      </c>
      <c r="P184" s="179">
        <v>0</v>
      </c>
      <c r="Q184" s="179">
        <v>0</v>
      </c>
      <c r="R184" s="179">
        <v>0</v>
      </c>
      <c r="S184" s="179">
        <v>0</v>
      </c>
      <c r="T184" s="179">
        <v>0</v>
      </c>
      <c r="U184" s="179">
        <v>0</v>
      </c>
      <c r="V184" s="179">
        <v>0</v>
      </c>
    </row>
    <row r="185" ht="22.9" customHeight="1" spans="1:22">
      <c r="A185" s="180" t="s">
        <v>573</v>
      </c>
      <c r="B185" s="179"/>
      <c r="C185" s="179">
        <v>0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79">
        <v>0</v>
      </c>
      <c r="T185" s="179">
        <v>0</v>
      </c>
      <c r="U185" s="179">
        <v>0</v>
      </c>
      <c r="V185" s="179"/>
    </row>
    <row r="186" ht="22.9" customHeight="1" spans="1:22">
      <c r="A186" s="180" t="s">
        <v>574</v>
      </c>
      <c r="B186" s="179"/>
      <c r="C186" s="179">
        <v>0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>
        <v>0</v>
      </c>
      <c r="T186" s="179">
        <v>0</v>
      </c>
      <c r="U186" s="179">
        <v>0</v>
      </c>
      <c r="V186" s="179"/>
    </row>
    <row r="187" ht="22.9" customHeight="1" spans="1:22">
      <c r="A187" s="180" t="s">
        <v>575</v>
      </c>
      <c r="B187" s="179"/>
      <c r="C187" s="179">
        <v>0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>
        <v>0</v>
      </c>
      <c r="T187" s="179">
        <v>0</v>
      </c>
      <c r="U187" s="179">
        <v>0</v>
      </c>
      <c r="V187" s="179"/>
    </row>
    <row r="188" ht="22.9" customHeight="1" spans="1:22">
      <c r="A188" s="180" t="s">
        <v>576</v>
      </c>
      <c r="B188" s="179"/>
      <c r="C188" s="179">
        <v>0</v>
      </c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>
        <v>0</v>
      </c>
      <c r="T188" s="179">
        <v>0</v>
      </c>
      <c r="U188" s="179">
        <v>0</v>
      </c>
      <c r="V188" s="179"/>
    </row>
    <row r="189" ht="22.9" customHeight="1" spans="1:22">
      <c r="A189" s="180" t="s">
        <v>577</v>
      </c>
      <c r="B189" s="179"/>
      <c r="C189" s="179">
        <v>0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>
        <v>0</v>
      </c>
      <c r="T189" s="179">
        <v>0</v>
      </c>
      <c r="U189" s="179">
        <v>0</v>
      </c>
      <c r="V189" s="179"/>
    </row>
    <row r="190" ht="22.9" customHeight="1" spans="1:22">
      <c r="A190" s="180" t="s">
        <v>540</v>
      </c>
      <c r="B190" s="179"/>
      <c r="C190" s="179">
        <v>0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>
        <v>0</v>
      </c>
      <c r="T190" s="179">
        <v>0</v>
      </c>
      <c r="U190" s="179">
        <v>0</v>
      </c>
      <c r="V190" s="179"/>
    </row>
    <row r="191" ht="22.9" customHeight="1" spans="1:22">
      <c r="A191" s="180" t="s">
        <v>578</v>
      </c>
      <c r="B191" s="179"/>
      <c r="C191" s="179">
        <v>0</v>
      </c>
      <c r="D191" s="179"/>
      <c r="E191" s="179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>
        <v>0</v>
      </c>
      <c r="T191" s="179">
        <v>0</v>
      </c>
      <c r="U191" s="179">
        <v>0</v>
      </c>
      <c r="V191" s="179"/>
    </row>
    <row r="192" ht="22.9" customHeight="1" spans="1:22">
      <c r="A192" s="180" t="s">
        <v>579</v>
      </c>
      <c r="B192" s="179"/>
      <c r="C192" s="179">
        <v>0</v>
      </c>
      <c r="D192" s="179"/>
      <c r="E192" s="179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>
        <v>0</v>
      </c>
      <c r="T192" s="179">
        <v>0</v>
      </c>
      <c r="U192" s="179">
        <v>0</v>
      </c>
      <c r="V192" s="179"/>
    </row>
    <row r="193" ht="22.9" customHeight="1" spans="1:22">
      <c r="A193" s="180" t="s">
        <v>580</v>
      </c>
      <c r="B193" s="179"/>
      <c r="C193" s="179">
        <v>0</v>
      </c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>
        <v>0</v>
      </c>
      <c r="T193" s="179">
        <v>0</v>
      </c>
      <c r="U193" s="179">
        <v>0</v>
      </c>
      <c r="V193" s="179"/>
    </row>
    <row r="194" ht="22.9" customHeight="1" spans="1:22">
      <c r="A194" s="180" t="s">
        <v>581</v>
      </c>
      <c r="B194" s="179">
        <v>0</v>
      </c>
      <c r="C194" s="179">
        <v>0</v>
      </c>
      <c r="D194" s="179">
        <v>0</v>
      </c>
      <c r="E194" s="179">
        <v>0</v>
      </c>
      <c r="F194" s="179">
        <v>0</v>
      </c>
      <c r="G194" s="179">
        <v>0</v>
      </c>
      <c r="H194" s="179">
        <v>0</v>
      </c>
      <c r="I194" s="179">
        <v>0</v>
      </c>
      <c r="J194" s="179">
        <v>0</v>
      </c>
      <c r="K194" s="179">
        <v>0</v>
      </c>
      <c r="L194" s="179">
        <v>0</v>
      </c>
      <c r="M194" s="179">
        <v>0</v>
      </c>
      <c r="N194" s="179">
        <v>0</v>
      </c>
      <c r="O194" s="179">
        <v>0</v>
      </c>
      <c r="P194" s="179">
        <v>0</v>
      </c>
      <c r="Q194" s="179">
        <v>0</v>
      </c>
      <c r="R194" s="179">
        <v>0</v>
      </c>
      <c r="S194" s="179">
        <v>0</v>
      </c>
      <c r="T194" s="179">
        <v>0</v>
      </c>
      <c r="U194" s="179">
        <v>0</v>
      </c>
      <c r="V194" s="179">
        <v>0</v>
      </c>
    </row>
    <row r="195" ht="22.9" customHeight="1" spans="1:22">
      <c r="A195" s="180" t="s">
        <v>582</v>
      </c>
      <c r="B195" s="179"/>
      <c r="C195" s="179">
        <v>0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79">
        <v>0</v>
      </c>
      <c r="T195" s="179">
        <v>0</v>
      </c>
      <c r="U195" s="179">
        <v>0</v>
      </c>
      <c r="V195" s="179"/>
    </row>
    <row r="196" ht="22.9" customHeight="1" spans="1:22">
      <c r="A196" s="180" t="s">
        <v>583</v>
      </c>
      <c r="B196" s="179"/>
      <c r="C196" s="179">
        <v>0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79">
        <v>0</v>
      </c>
      <c r="T196" s="179">
        <v>0</v>
      </c>
      <c r="U196" s="179">
        <v>0</v>
      </c>
      <c r="V196" s="179"/>
    </row>
    <row r="197" ht="22.9" customHeight="1" spans="1:22">
      <c r="A197" s="180" t="s">
        <v>584</v>
      </c>
      <c r="B197" s="179"/>
      <c r="C197" s="179">
        <v>0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>
        <v>0</v>
      </c>
      <c r="T197" s="179">
        <v>0</v>
      </c>
      <c r="U197" s="179">
        <v>0</v>
      </c>
      <c r="V197" s="179"/>
    </row>
    <row r="198" ht="22.9" customHeight="1" spans="1:22">
      <c r="A198" s="180" t="s">
        <v>585</v>
      </c>
      <c r="B198" s="179">
        <v>0</v>
      </c>
      <c r="C198" s="179">
        <v>0</v>
      </c>
      <c r="D198" s="179">
        <v>0</v>
      </c>
      <c r="E198" s="179">
        <v>0</v>
      </c>
      <c r="F198" s="179">
        <v>0</v>
      </c>
      <c r="G198" s="179">
        <v>0</v>
      </c>
      <c r="H198" s="179">
        <v>0</v>
      </c>
      <c r="I198" s="179">
        <v>0</v>
      </c>
      <c r="J198" s="179">
        <v>0</v>
      </c>
      <c r="K198" s="179">
        <v>0</v>
      </c>
      <c r="L198" s="179">
        <v>0</v>
      </c>
      <c r="M198" s="179">
        <v>0</v>
      </c>
      <c r="N198" s="179">
        <v>0</v>
      </c>
      <c r="O198" s="179">
        <v>0</v>
      </c>
      <c r="P198" s="179">
        <v>0</v>
      </c>
      <c r="Q198" s="179">
        <v>0</v>
      </c>
      <c r="R198" s="179">
        <v>0</v>
      </c>
      <c r="S198" s="179">
        <v>0</v>
      </c>
      <c r="T198" s="179">
        <v>0</v>
      </c>
      <c r="U198" s="179">
        <v>0</v>
      </c>
      <c r="V198" s="179">
        <v>0</v>
      </c>
    </row>
    <row r="199" ht="22.9" customHeight="1" spans="1:22">
      <c r="A199" s="180" t="s">
        <v>586</v>
      </c>
      <c r="B199" s="179"/>
      <c r="C199" s="179">
        <v>0</v>
      </c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79">
        <v>0</v>
      </c>
      <c r="T199" s="179">
        <v>0</v>
      </c>
      <c r="U199" s="179">
        <v>0</v>
      </c>
      <c r="V199" s="179"/>
    </row>
    <row r="200" ht="22.9" customHeight="1" spans="1:22">
      <c r="A200" s="180" t="s">
        <v>587</v>
      </c>
      <c r="B200" s="179"/>
      <c r="C200" s="179">
        <v>0</v>
      </c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79">
        <v>0</v>
      </c>
      <c r="T200" s="179">
        <v>0</v>
      </c>
      <c r="U200" s="179">
        <v>0</v>
      </c>
      <c r="V200" s="179"/>
    </row>
    <row r="201" ht="22.9" customHeight="1" spans="1:22">
      <c r="A201" s="180" t="s">
        <v>588</v>
      </c>
      <c r="B201" s="179"/>
      <c r="C201" s="179">
        <v>0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79">
        <v>0</v>
      </c>
      <c r="T201" s="179">
        <v>0</v>
      </c>
      <c r="U201" s="179">
        <v>0</v>
      </c>
      <c r="V201" s="179"/>
    </row>
    <row r="202" ht="22.9" customHeight="1" spans="1:22">
      <c r="A202" s="180" t="s">
        <v>589</v>
      </c>
      <c r="B202" s="179">
        <v>0</v>
      </c>
      <c r="C202" s="179">
        <v>0</v>
      </c>
      <c r="D202" s="179">
        <v>0</v>
      </c>
      <c r="E202" s="179">
        <v>0</v>
      </c>
      <c r="F202" s="179">
        <v>0</v>
      </c>
      <c r="G202" s="179">
        <v>0</v>
      </c>
      <c r="H202" s="179">
        <v>0</v>
      </c>
      <c r="I202" s="179">
        <v>0</v>
      </c>
      <c r="J202" s="179">
        <v>0</v>
      </c>
      <c r="K202" s="179">
        <v>0</v>
      </c>
      <c r="L202" s="179">
        <v>0</v>
      </c>
      <c r="M202" s="179">
        <v>0</v>
      </c>
      <c r="N202" s="179">
        <v>0</v>
      </c>
      <c r="O202" s="179">
        <v>0</v>
      </c>
      <c r="P202" s="179">
        <v>0</v>
      </c>
      <c r="Q202" s="179">
        <v>0</v>
      </c>
      <c r="R202" s="179">
        <v>0</v>
      </c>
      <c r="S202" s="179">
        <v>0</v>
      </c>
      <c r="T202" s="179">
        <v>0</v>
      </c>
      <c r="U202" s="179">
        <v>0</v>
      </c>
      <c r="V202" s="179">
        <v>0</v>
      </c>
    </row>
    <row r="203" ht="22.9" customHeight="1" spans="1:22">
      <c r="A203" s="180" t="s">
        <v>590</v>
      </c>
      <c r="B203" s="179"/>
      <c r="C203" s="179">
        <v>0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79">
        <v>0</v>
      </c>
      <c r="T203" s="179">
        <v>0</v>
      </c>
      <c r="U203" s="179">
        <v>0</v>
      </c>
      <c r="V203" s="179"/>
    </row>
    <row r="204" ht="22.9" customHeight="1" spans="1:22">
      <c r="A204" s="180" t="s">
        <v>591</v>
      </c>
      <c r="B204" s="179"/>
      <c r="C204" s="179">
        <v>0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>
        <v>0</v>
      </c>
      <c r="T204" s="179">
        <v>0</v>
      </c>
      <c r="U204" s="179">
        <v>0</v>
      </c>
      <c r="V204" s="179"/>
    </row>
    <row r="205" ht="22.9" customHeight="1" spans="1:22">
      <c r="A205" s="180" t="s">
        <v>592</v>
      </c>
      <c r="B205" s="179"/>
      <c r="C205" s="179">
        <v>0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>
        <v>0</v>
      </c>
      <c r="T205" s="179">
        <v>0</v>
      </c>
      <c r="U205" s="179">
        <v>0</v>
      </c>
      <c r="V205" s="179"/>
    </row>
    <row r="206" ht="22.9" customHeight="1" spans="1:22">
      <c r="A206" s="180" t="s">
        <v>593</v>
      </c>
      <c r="B206" s="179"/>
      <c r="C206" s="179">
        <v>0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>
        <v>0</v>
      </c>
      <c r="T206" s="179">
        <v>0</v>
      </c>
      <c r="U206" s="179">
        <v>0</v>
      </c>
      <c r="V206" s="179"/>
    </row>
    <row r="207" ht="22.9" customHeight="1" spans="1:22">
      <c r="A207" s="180" t="s">
        <v>594</v>
      </c>
      <c r="B207" s="179">
        <v>0</v>
      </c>
      <c r="C207" s="179">
        <v>0</v>
      </c>
      <c r="D207" s="179">
        <v>0</v>
      </c>
      <c r="E207" s="179">
        <v>0</v>
      </c>
      <c r="F207" s="179">
        <v>0</v>
      </c>
      <c r="G207" s="179">
        <v>0</v>
      </c>
      <c r="H207" s="179">
        <v>0</v>
      </c>
      <c r="I207" s="179">
        <v>0</v>
      </c>
      <c r="J207" s="179">
        <v>0</v>
      </c>
      <c r="K207" s="179">
        <v>0</v>
      </c>
      <c r="L207" s="179">
        <v>0</v>
      </c>
      <c r="M207" s="179">
        <v>0</v>
      </c>
      <c r="N207" s="179">
        <v>0</v>
      </c>
      <c r="O207" s="179">
        <v>0</v>
      </c>
      <c r="P207" s="179">
        <v>0</v>
      </c>
      <c r="Q207" s="179">
        <v>0</v>
      </c>
      <c r="R207" s="179">
        <v>0</v>
      </c>
      <c r="S207" s="179">
        <v>0</v>
      </c>
      <c r="T207" s="179">
        <v>0</v>
      </c>
      <c r="U207" s="179">
        <v>0</v>
      </c>
      <c r="V207" s="179">
        <v>0</v>
      </c>
    </row>
    <row r="208" ht="22.9" customHeight="1" spans="1:22">
      <c r="A208" s="180" t="s">
        <v>595</v>
      </c>
      <c r="B208" s="179"/>
      <c r="C208" s="179">
        <v>0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>
        <v>0</v>
      </c>
      <c r="T208" s="179">
        <v>0</v>
      </c>
      <c r="U208" s="179">
        <v>0</v>
      </c>
      <c r="V208" s="179"/>
    </row>
    <row r="209" ht="22.9" customHeight="1" spans="1:22">
      <c r="A209" s="180" t="s">
        <v>596</v>
      </c>
      <c r="B209" s="179"/>
      <c r="C209" s="179">
        <v>0</v>
      </c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>
        <v>0</v>
      </c>
      <c r="T209" s="179">
        <v>0</v>
      </c>
      <c r="U209" s="179">
        <v>0</v>
      </c>
      <c r="V209" s="179"/>
    </row>
    <row r="210" ht="22.9" customHeight="1" spans="1:22">
      <c r="A210" s="180" t="s">
        <v>597</v>
      </c>
      <c r="B210" s="179"/>
      <c r="C210" s="179">
        <v>0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>
        <v>0</v>
      </c>
      <c r="T210" s="179">
        <v>0</v>
      </c>
      <c r="U210" s="179">
        <v>0</v>
      </c>
      <c r="V210" s="179"/>
    </row>
    <row r="211" ht="22.9" customHeight="1" spans="1:22">
      <c r="A211" s="180" t="s">
        <v>598</v>
      </c>
      <c r="B211" s="179"/>
      <c r="C211" s="179">
        <v>0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>
        <v>0</v>
      </c>
      <c r="T211" s="179">
        <v>0</v>
      </c>
      <c r="U211" s="179">
        <v>0</v>
      </c>
      <c r="V211" s="179"/>
    </row>
    <row r="212" ht="22.9" customHeight="1" spans="1:22">
      <c r="A212" s="180" t="s">
        <v>599</v>
      </c>
      <c r="B212" s="179"/>
      <c r="C212" s="179">
        <v>0</v>
      </c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>
        <v>0</v>
      </c>
      <c r="T212" s="179">
        <v>0</v>
      </c>
      <c r="U212" s="179">
        <v>0</v>
      </c>
      <c r="V212" s="179"/>
    </row>
    <row r="213" ht="22.9" customHeight="1" spans="1:22">
      <c r="A213" s="180" t="s">
        <v>600</v>
      </c>
      <c r="B213" s="179"/>
      <c r="C213" s="179">
        <v>0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>
        <v>0</v>
      </c>
      <c r="T213" s="179">
        <v>0</v>
      </c>
      <c r="U213" s="179">
        <v>0</v>
      </c>
      <c r="V213" s="179"/>
    </row>
    <row r="214" ht="22.9" customHeight="1" spans="1:22">
      <c r="A214" s="180" t="s">
        <v>601</v>
      </c>
      <c r="B214" s="179"/>
      <c r="C214" s="179">
        <v>0</v>
      </c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>
        <v>0</v>
      </c>
      <c r="T214" s="179">
        <v>0</v>
      </c>
      <c r="U214" s="179">
        <v>0</v>
      </c>
      <c r="V214" s="179"/>
    </row>
    <row r="215" ht="22.9" customHeight="1" spans="1:22">
      <c r="A215" s="180" t="s">
        <v>602</v>
      </c>
      <c r="B215" s="179">
        <v>380</v>
      </c>
      <c r="C215" s="179">
        <v>-380</v>
      </c>
      <c r="D215" s="179"/>
      <c r="E215" s="179"/>
      <c r="F215" s="179"/>
      <c r="G215" s="179"/>
      <c r="H215" s="179"/>
      <c r="I215" s="179"/>
      <c r="J215" s="179"/>
      <c r="K215" s="179">
        <v>-380</v>
      </c>
      <c r="L215" s="179"/>
      <c r="M215" s="179"/>
      <c r="N215" s="179"/>
      <c r="O215" s="179"/>
      <c r="P215" s="179"/>
      <c r="Q215" s="179"/>
      <c r="R215" s="179"/>
      <c r="S215" s="179">
        <v>0</v>
      </c>
      <c r="T215" s="179">
        <v>0</v>
      </c>
      <c r="U215" s="179">
        <v>0</v>
      </c>
      <c r="V215" s="179"/>
    </row>
    <row r="216" ht="22.9" customHeight="1" spans="1:22">
      <c r="A216" s="180" t="s">
        <v>603</v>
      </c>
      <c r="B216" s="179">
        <v>0</v>
      </c>
      <c r="C216" s="179">
        <v>1178</v>
      </c>
      <c r="D216" s="179">
        <v>0</v>
      </c>
      <c r="E216" s="179">
        <v>0</v>
      </c>
      <c r="F216" s="179">
        <v>1178</v>
      </c>
      <c r="G216" s="179">
        <v>0</v>
      </c>
      <c r="H216" s="179">
        <v>0</v>
      </c>
      <c r="I216" s="179">
        <v>0</v>
      </c>
      <c r="J216" s="179">
        <v>0</v>
      </c>
      <c r="K216" s="179">
        <v>0</v>
      </c>
      <c r="L216" s="179">
        <v>0</v>
      </c>
      <c r="M216" s="179">
        <v>0</v>
      </c>
      <c r="N216" s="179">
        <v>0</v>
      </c>
      <c r="O216" s="179">
        <v>0</v>
      </c>
      <c r="P216" s="179">
        <v>0</v>
      </c>
      <c r="Q216" s="179">
        <v>0</v>
      </c>
      <c r="R216" s="179">
        <v>0</v>
      </c>
      <c r="S216" s="179">
        <v>1178</v>
      </c>
      <c r="T216" s="179">
        <v>246</v>
      </c>
      <c r="U216" s="179">
        <v>932</v>
      </c>
      <c r="V216" s="179">
        <v>932</v>
      </c>
    </row>
    <row r="217" ht="22.9" customHeight="1" spans="1:22">
      <c r="A217" s="180" t="s">
        <v>604</v>
      </c>
      <c r="B217" s="179"/>
      <c r="C217" s="179">
        <v>0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>
        <v>0</v>
      </c>
      <c r="T217" s="179">
        <v>0</v>
      </c>
      <c r="U217" s="179">
        <v>0</v>
      </c>
      <c r="V217" s="179"/>
    </row>
    <row r="218" ht="22.9" customHeight="1" spans="1:22">
      <c r="A218" s="180" t="s">
        <v>605</v>
      </c>
      <c r="B218" s="179"/>
      <c r="C218" s="179">
        <v>1178</v>
      </c>
      <c r="D218" s="179"/>
      <c r="E218" s="179"/>
      <c r="F218" s="179">
        <v>1178</v>
      </c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>
        <v>1178</v>
      </c>
      <c r="T218" s="179">
        <v>246</v>
      </c>
      <c r="U218" s="179">
        <v>932</v>
      </c>
      <c r="V218" s="179">
        <v>932</v>
      </c>
    </row>
    <row r="219" ht="22.9" customHeight="1" spans="1:22">
      <c r="A219" s="180" t="s">
        <v>606</v>
      </c>
      <c r="B219" s="179">
        <v>2876</v>
      </c>
      <c r="C219" s="179">
        <v>26</v>
      </c>
      <c r="D219" s="179">
        <v>0</v>
      </c>
      <c r="E219" s="179">
        <v>0</v>
      </c>
      <c r="F219" s="179">
        <v>0</v>
      </c>
      <c r="G219" s="179">
        <v>0</v>
      </c>
      <c r="H219" s="179">
        <v>0</v>
      </c>
      <c r="I219" s="179">
        <v>0</v>
      </c>
      <c r="J219" s="179">
        <v>0</v>
      </c>
      <c r="K219" s="179">
        <v>0</v>
      </c>
      <c r="L219" s="179">
        <v>26</v>
      </c>
      <c r="M219" s="179">
        <v>0</v>
      </c>
      <c r="N219" s="179">
        <v>0</v>
      </c>
      <c r="O219" s="179">
        <v>0</v>
      </c>
      <c r="P219" s="179">
        <v>0</v>
      </c>
      <c r="Q219" s="179">
        <v>0</v>
      </c>
      <c r="R219" s="179">
        <v>0</v>
      </c>
      <c r="S219" s="179">
        <v>2902</v>
      </c>
      <c r="T219" s="179">
        <v>2902</v>
      </c>
      <c r="U219" s="179">
        <v>0</v>
      </c>
      <c r="V219" s="179">
        <v>0</v>
      </c>
    </row>
    <row r="220" ht="22.9" customHeight="1" spans="1:22">
      <c r="A220" s="180" t="s">
        <v>607</v>
      </c>
      <c r="B220" s="179"/>
      <c r="C220" s="179">
        <v>0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>
        <v>0</v>
      </c>
      <c r="T220" s="179">
        <v>0</v>
      </c>
      <c r="U220" s="179">
        <v>0</v>
      </c>
      <c r="V220" s="179"/>
    </row>
    <row r="221" ht="22.9" customHeight="1" spans="1:22">
      <c r="A221" s="180" t="s">
        <v>608</v>
      </c>
      <c r="B221" s="179"/>
      <c r="C221" s="179">
        <v>0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>
        <v>0</v>
      </c>
      <c r="T221" s="179">
        <v>0</v>
      </c>
      <c r="U221" s="179">
        <v>0</v>
      </c>
      <c r="V221" s="179"/>
    </row>
    <row r="222" ht="22.9" customHeight="1" spans="1:22">
      <c r="A222" s="180" t="s">
        <v>609</v>
      </c>
      <c r="B222" s="179">
        <v>2876</v>
      </c>
      <c r="C222" s="179">
        <v>26</v>
      </c>
      <c r="D222" s="179"/>
      <c r="E222" s="179"/>
      <c r="F222" s="179"/>
      <c r="G222" s="179"/>
      <c r="H222" s="179"/>
      <c r="I222" s="179"/>
      <c r="J222" s="179"/>
      <c r="K222" s="179"/>
      <c r="L222" s="179">
        <v>26</v>
      </c>
      <c r="M222" s="179"/>
      <c r="N222" s="179"/>
      <c r="O222" s="179"/>
      <c r="P222" s="179"/>
      <c r="Q222" s="179"/>
      <c r="R222" s="179"/>
      <c r="S222" s="179">
        <v>2902</v>
      </c>
      <c r="T222" s="179">
        <v>2902</v>
      </c>
      <c r="U222" s="179">
        <v>0</v>
      </c>
      <c r="V222" s="179"/>
    </row>
    <row r="223" ht="22.9" customHeight="1" spans="1:22">
      <c r="A223" s="180" t="s">
        <v>610</v>
      </c>
      <c r="B223" s="179">
        <v>20</v>
      </c>
      <c r="C223" s="179">
        <v>-8</v>
      </c>
      <c r="D223" s="179">
        <v>0</v>
      </c>
      <c r="E223" s="179">
        <v>0</v>
      </c>
      <c r="F223" s="179">
        <v>0</v>
      </c>
      <c r="G223" s="179">
        <v>0</v>
      </c>
      <c r="H223" s="179">
        <v>0</v>
      </c>
      <c r="I223" s="179">
        <v>0</v>
      </c>
      <c r="J223" s="179">
        <v>0</v>
      </c>
      <c r="K223" s="179">
        <v>0</v>
      </c>
      <c r="L223" s="179">
        <v>-8</v>
      </c>
      <c r="M223" s="179">
        <v>0</v>
      </c>
      <c r="N223" s="179">
        <v>0</v>
      </c>
      <c r="O223" s="179">
        <v>0</v>
      </c>
      <c r="P223" s="179">
        <v>0</v>
      </c>
      <c r="Q223" s="179">
        <v>0</v>
      </c>
      <c r="R223" s="179">
        <v>0</v>
      </c>
      <c r="S223" s="179">
        <v>12</v>
      </c>
      <c r="T223" s="179">
        <v>12</v>
      </c>
      <c r="U223" s="179">
        <v>0</v>
      </c>
      <c r="V223" s="179">
        <v>0</v>
      </c>
    </row>
    <row r="224" ht="22.9" customHeight="1" spans="1:22">
      <c r="A224" s="180" t="s">
        <v>611</v>
      </c>
      <c r="B224" s="179"/>
      <c r="C224" s="179">
        <v>0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79">
        <v>0</v>
      </c>
      <c r="T224" s="179">
        <v>0</v>
      </c>
      <c r="U224" s="179">
        <v>0</v>
      </c>
      <c r="V224" s="179"/>
    </row>
    <row r="225" ht="22.9" customHeight="1" spans="1:22">
      <c r="A225" s="180" t="s">
        <v>612</v>
      </c>
      <c r="B225" s="179"/>
      <c r="C225" s="179">
        <v>0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79">
        <v>0</v>
      </c>
      <c r="T225" s="179">
        <v>0</v>
      </c>
      <c r="U225" s="179">
        <v>0</v>
      </c>
      <c r="V225" s="179"/>
    </row>
    <row r="226" ht="22.9" customHeight="1" spans="1:22">
      <c r="A226" s="180" t="s">
        <v>613</v>
      </c>
      <c r="B226" s="179">
        <v>20</v>
      </c>
      <c r="C226" s="179">
        <v>-8</v>
      </c>
      <c r="D226" s="179"/>
      <c r="E226" s="179"/>
      <c r="F226" s="179"/>
      <c r="G226" s="179"/>
      <c r="H226" s="179"/>
      <c r="I226" s="179"/>
      <c r="J226" s="179"/>
      <c r="K226" s="179"/>
      <c r="L226" s="179">
        <v>-8</v>
      </c>
      <c r="M226" s="179"/>
      <c r="N226" s="179"/>
      <c r="O226" s="179"/>
      <c r="P226" s="179"/>
      <c r="Q226" s="179"/>
      <c r="R226" s="179"/>
      <c r="S226" s="179">
        <v>12</v>
      </c>
      <c r="T226" s="179">
        <v>12</v>
      </c>
      <c r="U226" s="179">
        <v>0</v>
      </c>
      <c r="V226" s="179"/>
    </row>
  </sheetData>
  <mergeCells count="10">
    <mergeCell ref="A1:V1"/>
    <mergeCell ref="A2:V2"/>
    <mergeCell ref="A3:V3"/>
    <mergeCell ref="C4:R4"/>
    <mergeCell ref="A4:A5"/>
    <mergeCell ref="B4:B5"/>
    <mergeCell ref="S4:S5"/>
    <mergeCell ref="T4:T5"/>
    <mergeCell ref="U4:U5"/>
    <mergeCell ref="V4:V5"/>
  </mergeCells>
  <pageMargins left="0.707638888888889" right="0.707638888888889" top="0.747916666666667" bottom="0.747916666666667" header="0.313888888888889" footer="0.313888888888889"/>
  <pageSetup paperSize="9" scale="59" fitToHeight="0" orientation="landscape" horizontalDpi="600"/>
  <headerFooter alignWithMargins="0">
    <oddFooter>&amp;C‐ 33 ‐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V226"/>
  <sheetViews>
    <sheetView showGridLines="0" showZeros="0" topLeftCell="A208" workbookViewId="0">
      <selection activeCell="K211" sqref="K211"/>
    </sheetView>
  </sheetViews>
  <sheetFormatPr defaultColWidth="9" defaultRowHeight="14.25"/>
  <cols>
    <col min="1" max="1" width="29.5" style="53" customWidth="1"/>
    <col min="2" max="2" width="9.625" style="53" customWidth="1"/>
    <col min="3" max="3" width="8.5" style="53" customWidth="1"/>
    <col min="4" max="4" width="8" style="53" customWidth="1"/>
    <col min="5" max="5" width="8.5" style="53" customWidth="1"/>
    <col min="6" max="6" width="9" style="53" customWidth="1"/>
    <col min="7" max="7" width="8.5" style="53" customWidth="1"/>
    <col min="8" max="12" width="8" style="53" customWidth="1"/>
    <col min="13" max="13" width="6.625" style="53" customWidth="1"/>
    <col min="14" max="15" width="9.375" style="53" customWidth="1"/>
    <col min="16" max="16" width="7.625" style="53" customWidth="1"/>
    <col min="17" max="17" width="9.375" style="53" customWidth="1"/>
    <col min="18" max="18" width="8.25" style="53" customWidth="1"/>
    <col min="19" max="19" width="9.625" style="53" customWidth="1"/>
    <col min="20" max="20" width="9.375" style="53" customWidth="1"/>
    <col min="21" max="22" width="8.5" style="53" customWidth="1"/>
    <col min="23" max="16384" width="9" style="53"/>
  </cols>
  <sheetData>
    <row r="1" ht="33.95" customHeight="1" spans="1:22">
      <c r="A1" s="103" t="s">
        <v>44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>
      <c r="A2" s="104" t="s">
        <v>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</row>
    <row r="3" spans="1:22">
      <c r="A3" s="105" t="s">
        <v>155</v>
      </c>
      <c r="B3" s="105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5"/>
      <c r="T3" s="105"/>
      <c r="U3" s="105"/>
      <c r="V3" s="105"/>
    </row>
    <row r="4" ht="18" customHeight="1" spans="1:22">
      <c r="A4" s="171" t="s">
        <v>96</v>
      </c>
      <c r="B4" s="172" t="s">
        <v>614</v>
      </c>
      <c r="C4" s="173" t="s">
        <v>615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81"/>
      <c r="S4" s="172" t="s">
        <v>102</v>
      </c>
      <c r="T4" s="171" t="s">
        <v>103</v>
      </c>
      <c r="U4" s="172" t="s">
        <v>383</v>
      </c>
      <c r="V4" s="172" t="s">
        <v>616</v>
      </c>
    </row>
    <row r="5" ht="44.45" customHeight="1" spans="1:22">
      <c r="A5" s="175"/>
      <c r="B5" s="176"/>
      <c r="C5" s="177" t="s">
        <v>361</v>
      </c>
      <c r="D5" s="178" t="s">
        <v>385</v>
      </c>
      <c r="E5" s="178" t="s">
        <v>386</v>
      </c>
      <c r="F5" s="178" t="s">
        <v>387</v>
      </c>
      <c r="G5" s="178" t="s">
        <v>388</v>
      </c>
      <c r="H5" s="178" t="s">
        <v>389</v>
      </c>
      <c r="I5" s="178" t="s">
        <v>390</v>
      </c>
      <c r="J5" s="178" t="s">
        <v>334</v>
      </c>
      <c r="K5" s="178" t="s">
        <v>391</v>
      </c>
      <c r="L5" s="178" t="s">
        <v>392</v>
      </c>
      <c r="M5" s="178" t="s">
        <v>393</v>
      </c>
      <c r="N5" s="178" t="s">
        <v>347</v>
      </c>
      <c r="O5" s="178" t="s">
        <v>394</v>
      </c>
      <c r="P5" s="178" t="s">
        <v>345</v>
      </c>
      <c r="Q5" s="178" t="s">
        <v>395</v>
      </c>
      <c r="R5" s="178" t="s">
        <v>363</v>
      </c>
      <c r="S5" s="176"/>
      <c r="T5" s="175"/>
      <c r="U5" s="176"/>
      <c r="V5" s="176"/>
    </row>
    <row r="6" ht="22.9" customHeight="1" spans="1:22">
      <c r="A6" s="178" t="s">
        <v>191</v>
      </c>
      <c r="B6" s="179">
        <v>212869</v>
      </c>
      <c r="C6" s="179">
        <v>46504</v>
      </c>
      <c r="D6" s="179">
        <v>0</v>
      </c>
      <c r="E6" s="179">
        <v>28463</v>
      </c>
      <c r="F6" s="179">
        <v>7487</v>
      </c>
      <c r="G6" s="179">
        <v>500</v>
      </c>
      <c r="H6" s="179">
        <v>180</v>
      </c>
      <c r="I6" s="179">
        <v>0</v>
      </c>
      <c r="J6" s="179">
        <v>12000</v>
      </c>
      <c r="K6" s="179">
        <v>0</v>
      </c>
      <c r="L6" s="179">
        <v>0</v>
      </c>
      <c r="M6" s="179">
        <v>0</v>
      </c>
      <c r="N6" s="179">
        <v>68536</v>
      </c>
      <c r="O6" s="179">
        <v>0</v>
      </c>
      <c r="P6" s="179">
        <v>-70662</v>
      </c>
      <c r="Q6" s="179">
        <v>0</v>
      </c>
      <c r="R6" s="179">
        <v>0</v>
      </c>
      <c r="S6" s="179">
        <v>259373</v>
      </c>
      <c r="T6" s="179">
        <v>242360</v>
      </c>
      <c r="U6" s="179">
        <v>17013</v>
      </c>
      <c r="V6" s="179">
        <v>17013</v>
      </c>
    </row>
    <row r="7" ht="22.9" customHeight="1" spans="1:22">
      <c r="A7" s="180" t="s">
        <v>396</v>
      </c>
      <c r="B7" s="179">
        <v>20911</v>
      </c>
      <c r="C7" s="179">
        <v>-1427</v>
      </c>
      <c r="D7" s="179">
        <v>0</v>
      </c>
      <c r="E7" s="179">
        <v>119</v>
      </c>
      <c r="F7" s="179">
        <v>21</v>
      </c>
      <c r="G7" s="179">
        <v>0</v>
      </c>
      <c r="H7" s="179">
        <v>0</v>
      </c>
      <c r="I7" s="179">
        <v>0</v>
      </c>
      <c r="J7" s="179">
        <v>0</v>
      </c>
      <c r="K7" s="179">
        <v>0</v>
      </c>
      <c r="L7" s="179">
        <v>0</v>
      </c>
      <c r="M7" s="179">
        <v>0</v>
      </c>
      <c r="N7" s="179">
        <v>3230</v>
      </c>
      <c r="O7" s="179">
        <v>0</v>
      </c>
      <c r="P7" s="179">
        <v>-4797</v>
      </c>
      <c r="Q7" s="179">
        <v>0</v>
      </c>
      <c r="R7" s="179">
        <v>0</v>
      </c>
      <c r="S7" s="179">
        <v>19484</v>
      </c>
      <c r="T7" s="179">
        <v>19484</v>
      </c>
      <c r="U7" s="179">
        <v>0</v>
      </c>
      <c r="V7" s="179">
        <v>0</v>
      </c>
    </row>
    <row r="8" ht="22.9" customHeight="1" spans="1:22">
      <c r="A8" s="180" t="s">
        <v>397</v>
      </c>
      <c r="B8" s="179"/>
      <c r="C8" s="179">
        <v>0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>
        <v>0</v>
      </c>
      <c r="T8" s="179">
        <v>0</v>
      </c>
      <c r="U8" s="179">
        <v>0</v>
      </c>
      <c r="V8" s="179"/>
    </row>
    <row r="9" ht="22.9" customHeight="1" spans="1:22">
      <c r="A9" s="180" t="s">
        <v>398</v>
      </c>
      <c r="B9" s="179"/>
      <c r="C9" s="179">
        <v>0</v>
      </c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>
        <v>0</v>
      </c>
      <c r="T9" s="179">
        <v>0</v>
      </c>
      <c r="U9" s="179">
        <v>0</v>
      </c>
      <c r="V9" s="179"/>
    </row>
    <row r="10" ht="22.9" customHeight="1" spans="1:22">
      <c r="A10" s="180" t="s">
        <v>399</v>
      </c>
      <c r="B10" s="179">
        <v>15286</v>
      </c>
      <c r="C10" s="179">
        <v>-3759</v>
      </c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>
        <v>-3759</v>
      </c>
      <c r="Q10" s="179"/>
      <c r="R10" s="179"/>
      <c r="S10" s="179">
        <v>11527</v>
      </c>
      <c r="T10" s="179">
        <v>11527</v>
      </c>
      <c r="U10" s="179">
        <v>0</v>
      </c>
      <c r="V10" s="179"/>
    </row>
    <row r="11" ht="22.9" customHeight="1" spans="1:22">
      <c r="A11" s="180" t="s">
        <v>400</v>
      </c>
      <c r="B11" s="179">
        <v>1667</v>
      </c>
      <c r="C11" s="179">
        <v>1679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>
        <v>1679</v>
      </c>
      <c r="O11" s="179"/>
      <c r="P11" s="179"/>
      <c r="Q11" s="179"/>
      <c r="R11" s="179"/>
      <c r="S11" s="179">
        <v>3346</v>
      </c>
      <c r="T11" s="179">
        <v>3346</v>
      </c>
      <c r="U11" s="179">
        <v>0</v>
      </c>
      <c r="V11" s="179"/>
    </row>
    <row r="12" ht="22.9" customHeight="1" spans="1:22">
      <c r="A12" s="180" t="s">
        <v>401</v>
      </c>
      <c r="B12" s="179"/>
      <c r="C12" s="179">
        <v>0</v>
      </c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>
        <v>0</v>
      </c>
      <c r="T12" s="179">
        <v>0</v>
      </c>
      <c r="U12" s="179">
        <v>0</v>
      </c>
      <c r="V12" s="179"/>
    </row>
    <row r="13" ht="22.9" customHeight="1" spans="1:22">
      <c r="A13" s="180" t="s">
        <v>402</v>
      </c>
      <c r="B13" s="179">
        <v>941</v>
      </c>
      <c r="C13" s="179">
        <v>-162</v>
      </c>
      <c r="D13" s="179"/>
      <c r="E13" s="179"/>
      <c r="F13" s="179">
        <v>17</v>
      </c>
      <c r="G13" s="179"/>
      <c r="H13" s="179"/>
      <c r="I13" s="179"/>
      <c r="J13" s="179"/>
      <c r="K13" s="179"/>
      <c r="L13" s="179"/>
      <c r="M13" s="179"/>
      <c r="N13" s="179"/>
      <c r="O13" s="179"/>
      <c r="P13" s="179">
        <v>-179</v>
      </c>
      <c r="Q13" s="179"/>
      <c r="R13" s="179"/>
      <c r="S13" s="179">
        <v>779</v>
      </c>
      <c r="T13" s="179">
        <v>779</v>
      </c>
      <c r="U13" s="179">
        <v>0</v>
      </c>
      <c r="V13" s="179"/>
    </row>
    <row r="14" ht="22.9" customHeight="1" spans="1:22">
      <c r="A14" s="180" t="s">
        <v>403</v>
      </c>
      <c r="B14" s="179">
        <v>398</v>
      </c>
      <c r="C14" s="179">
        <v>-101</v>
      </c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>
        <v>-101</v>
      </c>
      <c r="Q14" s="179"/>
      <c r="R14" s="179"/>
      <c r="S14" s="179">
        <v>297</v>
      </c>
      <c r="T14" s="179">
        <v>297</v>
      </c>
      <c r="U14" s="179">
        <v>0</v>
      </c>
      <c r="V14" s="179"/>
    </row>
    <row r="15" ht="22.9" customHeight="1" spans="1:22">
      <c r="A15" s="180" t="s">
        <v>404</v>
      </c>
      <c r="B15" s="179"/>
      <c r="C15" s="179">
        <v>0</v>
      </c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>
        <v>0</v>
      </c>
      <c r="T15" s="179">
        <v>0</v>
      </c>
      <c r="U15" s="179">
        <v>0</v>
      </c>
      <c r="V15" s="179"/>
    </row>
    <row r="16" ht="22.9" customHeight="1" spans="1:22">
      <c r="A16" s="180" t="s">
        <v>405</v>
      </c>
      <c r="B16" s="179"/>
      <c r="C16" s="179">
        <v>0</v>
      </c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>
        <v>0</v>
      </c>
      <c r="T16" s="179">
        <v>0</v>
      </c>
      <c r="U16" s="179">
        <v>0</v>
      </c>
      <c r="V16" s="179"/>
    </row>
    <row r="17" ht="22.9" customHeight="1" spans="1:22">
      <c r="A17" s="180" t="s">
        <v>406</v>
      </c>
      <c r="B17" s="179">
        <v>141</v>
      </c>
      <c r="C17" s="179">
        <v>8</v>
      </c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>
        <v>8</v>
      </c>
      <c r="O17" s="179"/>
      <c r="P17" s="179"/>
      <c r="Q17" s="179"/>
      <c r="R17" s="179"/>
      <c r="S17" s="179">
        <v>149</v>
      </c>
      <c r="T17" s="179">
        <v>149</v>
      </c>
      <c r="U17" s="179">
        <v>0</v>
      </c>
      <c r="V17" s="179"/>
    </row>
    <row r="18" ht="22.9" customHeight="1" spans="1:22">
      <c r="A18" s="180" t="s">
        <v>407</v>
      </c>
      <c r="B18" s="179"/>
      <c r="C18" s="179">
        <v>1341</v>
      </c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>
        <v>1341</v>
      </c>
      <c r="O18" s="179"/>
      <c r="P18" s="179"/>
      <c r="Q18" s="179"/>
      <c r="R18" s="179"/>
      <c r="S18" s="179">
        <v>1341</v>
      </c>
      <c r="T18" s="179">
        <v>1341</v>
      </c>
      <c r="U18" s="179">
        <v>0</v>
      </c>
      <c r="V18" s="179"/>
    </row>
    <row r="19" ht="22.9" customHeight="1" spans="1:22">
      <c r="A19" s="180" t="s">
        <v>408</v>
      </c>
      <c r="B19" s="179"/>
      <c r="C19" s="179">
        <v>0</v>
      </c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>
        <v>0</v>
      </c>
      <c r="T19" s="179">
        <v>0</v>
      </c>
      <c r="U19" s="179">
        <v>0</v>
      </c>
      <c r="V19" s="179"/>
    </row>
    <row r="20" ht="22.9" customHeight="1" spans="1:22">
      <c r="A20" s="180" t="s">
        <v>409</v>
      </c>
      <c r="B20" s="179"/>
      <c r="C20" s="179">
        <v>0</v>
      </c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>
        <v>0</v>
      </c>
      <c r="T20" s="179">
        <v>0</v>
      </c>
      <c r="U20" s="179">
        <v>0</v>
      </c>
      <c r="V20" s="179"/>
    </row>
    <row r="21" ht="22.9" customHeight="1" spans="1:22">
      <c r="A21" s="180" t="s">
        <v>410</v>
      </c>
      <c r="B21" s="179"/>
      <c r="C21" s="179">
        <v>0</v>
      </c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>
        <v>0</v>
      </c>
      <c r="T21" s="179">
        <v>0</v>
      </c>
      <c r="U21" s="179">
        <v>0</v>
      </c>
      <c r="V21" s="179"/>
    </row>
    <row r="22" ht="22.9" customHeight="1" spans="1:22">
      <c r="A22" s="180" t="s">
        <v>411</v>
      </c>
      <c r="B22" s="179"/>
      <c r="C22" s="179">
        <v>0</v>
      </c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>
        <v>0</v>
      </c>
      <c r="T22" s="179">
        <v>0</v>
      </c>
      <c r="U22" s="179">
        <v>0</v>
      </c>
      <c r="V22" s="179"/>
    </row>
    <row r="23" ht="22.9" customHeight="1" spans="1:22">
      <c r="A23" s="180" t="s">
        <v>412</v>
      </c>
      <c r="B23" s="179"/>
      <c r="C23" s="179">
        <v>0</v>
      </c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>
        <v>0</v>
      </c>
      <c r="T23" s="179">
        <v>0</v>
      </c>
      <c r="U23" s="179">
        <v>0</v>
      </c>
      <c r="V23" s="179"/>
    </row>
    <row r="24" ht="22.9" customHeight="1" spans="1:22">
      <c r="A24" s="180" t="s">
        <v>413</v>
      </c>
      <c r="B24" s="179"/>
      <c r="C24" s="179">
        <v>0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>
        <v>0</v>
      </c>
      <c r="T24" s="179">
        <v>0</v>
      </c>
      <c r="U24" s="179">
        <v>0</v>
      </c>
      <c r="V24" s="179"/>
    </row>
    <row r="25" ht="22.9" customHeight="1" spans="1:22">
      <c r="A25" s="180" t="s">
        <v>414</v>
      </c>
      <c r="B25" s="179"/>
      <c r="C25" s="179">
        <v>60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>
        <v>60</v>
      </c>
      <c r="O25" s="179"/>
      <c r="P25" s="179"/>
      <c r="Q25" s="179"/>
      <c r="R25" s="179"/>
      <c r="S25" s="179">
        <v>60</v>
      </c>
      <c r="T25" s="179">
        <v>60</v>
      </c>
      <c r="U25" s="179">
        <v>0</v>
      </c>
      <c r="V25" s="179"/>
    </row>
    <row r="26" ht="22.9" customHeight="1" spans="1:22">
      <c r="A26" s="180" t="s">
        <v>415</v>
      </c>
      <c r="B26" s="179">
        <v>2317</v>
      </c>
      <c r="C26" s="179">
        <v>-706</v>
      </c>
      <c r="D26" s="179"/>
      <c r="E26" s="179">
        <v>50</v>
      </c>
      <c r="F26" s="179">
        <v>2</v>
      </c>
      <c r="G26" s="179"/>
      <c r="H26" s="179"/>
      <c r="I26" s="179"/>
      <c r="J26" s="179"/>
      <c r="K26" s="179"/>
      <c r="L26" s="179"/>
      <c r="M26" s="179"/>
      <c r="N26" s="179"/>
      <c r="O26" s="179"/>
      <c r="P26" s="179">
        <v>-758</v>
      </c>
      <c r="Q26" s="179"/>
      <c r="R26" s="179"/>
      <c r="S26" s="179">
        <v>1611</v>
      </c>
      <c r="T26" s="179">
        <v>1611</v>
      </c>
      <c r="U26" s="179">
        <v>0</v>
      </c>
      <c r="V26" s="179"/>
    </row>
    <row r="27" ht="22.9" customHeight="1" spans="1:22">
      <c r="A27" s="180" t="s">
        <v>416</v>
      </c>
      <c r="B27" s="179"/>
      <c r="C27" s="179">
        <v>2</v>
      </c>
      <c r="D27" s="179"/>
      <c r="E27" s="179"/>
      <c r="F27" s="179">
        <v>2</v>
      </c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>
        <v>2</v>
      </c>
      <c r="T27" s="179">
        <v>2</v>
      </c>
      <c r="U27" s="179">
        <v>0</v>
      </c>
      <c r="V27" s="179"/>
    </row>
    <row r="28" ht="22.9" customHeight="1" spans="1:22">
      <c r="A28" s="180" t="s">
        <v>417</v>
      </c>
      <c r="B28" s="179"/>
      <c r="C28" s="179">
        <v>0</v>
      </c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>
        <v>0</v>
      </c>
      <c r="T28" s="179">
        <v>0</v>
      </c>
      <c r="U28" s="179">
        <v>0</v>
      </c>
      <c r="V28" s="179"/>
    </row>
    <row r="29" ht="22.9" customHeight="1" spans="1:22">
      <c r="A29" s="180" t="s">
        <v>418</v>
      </c>
      <c r="B29" s="179"/>
      <c r="C29" s="179">
        <v>0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>
        <v>0</v>
      </c>
      <c r="T29" s="179">
        <v>0</v>
      </c>
      <c r="U29" s="179">
        <v>0</v>
      </c>
      <c r="V29" s="179"/>
    </row>
    <row r="30" ht="22.9" customHeight="1" spans="1:22">
      <c r="A30" s="180" t="s">
        <v>419</v>
      </c>
      <c r="B30" s="179"/>
      <c r="C30" s="179">
        <v>0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>
        <v>0</v>
      </c>
      <c r="T30" s="179">
        <v>0</v>
      </c>
      <c r="U30" s="179">
        <v>0</v>
      </c>
      <c r="V30" s="179"/>
    </row>
    <row r="31" ht="22.9" customHeight="1" spans="1:22">
      <c r="A31" s="180" t="s">
        <v>420</v>
      </c>
      <c r="B31" s="179"/>
      <c r="C31" s="179">
        <v>0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>
        <v>0</v>
      </c>
      <c r="T31" s="179">
        <v>0</v>
      </c>
      <c r="U31" s="179">
        <v>0</v>
      </c>
      <c r="V31" s="179"/>
    </row>
    <row r="32" ht="22.9" customHeight="1" spans="1:22">
      <c r="A32" s="180" t="s">
        <v>421</v>
      </c>
      <c r="B32" s="179">
        <v>161</v>
      </c>
      <c r="C32" s="179">
        <v>7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>
        <v>7</v>
      </c>
      <c r="O32" s="179"/>
      <c r="P32" s="179"/>
      <c r="Q32" s="179"/>
      <c r="R32" s="179"/>
      <c r="S32" s="179">
        <v>168</v>
      </c>
      <c r="T32" s="179">
        <v>168</v>
      </c>
      <c r="U32" s="179">
        <v>0</v>
      </c>
      <c r="V32" s="179"/>
    </row>
    <row r="33" ht="22.9" customHeight="1" spans="1:22">
      <c r="A33" s="180" t="s">
        <v>422</v>
      </c>
      <c r="B33" s="179"/>
      <c r="C33" s="179">
        <v>204</v>
      </c>
      <c r="D33" s="179"/>
      <c r="E33" s="179">
        <v>69</v>
      </c>
      <c r="F33" s="179"/>
      <c r="G33" s="179"/>
      <c r="H33" s="179"/>
      <c r="I33" s="179"/>
      <c r="J33" s="179"/>
      <c r="K33" s="179"/>
      <c r="L33" s="179"/>
      <c r="M33" s="179"/>
      <c r="N33" s="179">
        <v>135</v>
      </c>
      <c r="O33" s="179"/>
      <c r="P33" s="179"/>
      <c r="Q33" s="179"/>
      <c r="R33" s="179"/>
      <c r="S33" s="179">
        <v>204</v>
      </c>
      <c r="T33" s="179">
        <v>204</v>
      </c>
      <c r="U33" s="179">
        <v>0</v>
      </c>
      <c r="V33" s="179"/>
    </row>
    <row r="34" ht="22.9" customHeight="1" spans="1:22">
      <c r="A34" s="180" t="s">
        <v>423</v>
      </c>
      <c r="B34" s="179">
        <v>0</v>
      </c>
      <c r="C34" s="179">
        <v>0</v>
      </c>
      <c r="D34" s="179">
        <v>0</v>
      </c>
      <c r="E34" s="179">
        <v>0</v>
      </c>
      <c r="F34" s="179">
        <v>0</v>
      </c>
      <c r="G34" s="179">
        <v>0</v>
      </c>
      <c r="H34" s="179">
        <v>0</v>
      </c>
      <c r="I34" s="179">
        <v>0</v>
      </c>
      <c r="J34" s="179">
        <v>0</v>
      </c>
      <c r="K34" s="179">
        <v>0</v>
      </c>
      <c r="L34" s="179">
        <v>0</v>
      </c>
      <c r="M34" s="179">
        <v>0</v>
      </c>
      <c r="N34" s="179">
        <v>0</v>
      </c>
      <c r="O34" s="179">
        <v>0</v>
      </c>
      <c r="P34" s="179">
        <v>0</v>
      </c>
      <c r="Q34" s="179">
        <v>0</v>
      </c>
      <c r="R34" s="179">
        <v>0</v>
      </c>
      <c r="S34" s="179">
        <v>0</v>
      </c>
      <c r="T34" s="179">
        <v>0</v>
      </c>
      <c r="U34" s="179">
        <v>0</v>
      </c>
      <c r="V34" s="179">
        <v>0</v>
      </c>
    </row>
    <row r="35" ht="22.9" customHeight="1" spans="1:22">
      <c r="A35" s="180" t="s">
        <v>424</v>
      </c>
      <c r="B35" s="179"/>
      <c r="C35" s="179">
        <v>0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>
        <v>0</v>
      </c>
      <c r="T35" s="179">
        <v>0</v>
      </c>
      <c r="U35" s="179">
        <v>0</v>
      </c>
      <c r="V35" s="179"/>
    </row>
    <row r="36" ht="22.9" customHeight="1" spans="1:22">
      <c r="A36" s="180" t="s">
        <v>425</v>
      </c>
      <c r="B36" s="179"/>
      <c r="C36" s="179">
        <v>0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>
        <v>0</v>
      </c>
      <c r="T36" s="179">
        <v>0</v>
      </c>
      <c r="U36" s="179">
        <v>0</v>
      </c>
      <c r="V36" s="179"/>
    </row>
    <row r="37" ht="22.9" customHeight="1" spans="1:22">
      <c r="A37" s="180" t="s">
        <v>426</v>
      </c>
      <c r="B37" s="179"/>
      <c r="C37" s="179">
        <v>0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>
        <v>0</v>
      </c>
      <c r="T37" s="179">
        <v>0</v>
      </c>
      <c r="U37" s="179">
        <v>0</v>
      </c>
      <c r="V37" s="179"/>
    </row>
    <row r="38" ht="22.9" customHeight="1" spans="1:22">
      <c r="A38" s="180" t="s">
        <v>427</v>
      </c>
      <c r="B38" s="179"/>
      <c r="C38" s="179">
        <v>0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>
        <v>0</v>
      </c>
      <c r="T38" s="179">
        <v>0</v>
      </c>
      <c r="U38" s="179">
        <v>0</v>
      </c>
      <c r="V38" s="179"/>
    </row>
    <row r="39" ht="22.9" customHeight="1" spans="1:22">
      <c r="A39" s="180" t="s">
        <v>428</v>
      </c>
      <c r="B39" s="179"/>
      <c r="C39" s="179">
        <v>0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>
        <v>0</v>
      </c>
      <c r="T39" s="179">
        <v>0</v>
      </c>
      <c r="U39" s="179">
        <v>0</v>
      </c>
      <c r="V39" s="179"/>
    </row>
    <row r="40" ht="22.9" customHeight="1" spans="1:22">
      <c r="A40" s="180" t="s">
        <v>429</v>
      </c>
      <c r="B40" s="179"/>
      <c r="C40" s="179">
        <v>0</v>
      </c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>
        <v>0</v>
      </c>
      <c r="T40" s="179">
        <v>0</v>
      </c>
      <c r="U40" s="179">
        <v>0</v>
      </c>
      <c r="V40" s="179"/>
    </row>
    <row r="41" ht="22.9" customHeight="1" spans="1:22">
      <c r="A41" s="180" t="s">
        <v>430</v>
      </c>
      <c r="B41" s="179"/>
      <c r="C41" s="179">
        <v>0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>
        <v>0</v>
      </c>
      <c r="T41" s="179">
        <v>0</v>
      </c>
      <c r="U41" s="179">
        <v>0</v>
      </c>
      <c r="V41" s="179"/>
    </row>
    <row r="42" ht="22.9" customHeight="1" spans="1:22">
      <c r="A42" s="180" t="s">
        <v>431</v>
      </c>
      <c r="B42" s="179"/>
      <c r="C42" s="179">
        <v>0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>
        <v>0</v>
      </c>
      <c r="T42" s="179">
        <v>0</v>
      </c>
      <c r="U42" s="179">
        <v>0</v>
      </c>
      <c r="V42" s="179"/>
    </row>
    <row r="43" ht="22.9" customHeight="1" spans="1:22">
      <c r="A43" s="180" t="s">
        <v>432</v>
      </c>
      <c r="B43" s="179"/>
      <c r="C43" s="179">
        <v>0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>
        <v>0</v>
      </c>
      <c r="T43" s="179">
        <v>0</v>
      </c>
      <c r="U43" s="179">
        <v>0</v>
      </c>
      <c r="V43" s="179"/>
    </row>
    <row r="44" ht="22.9" customHeight="1" spans="1:22">
      <c r="A44" s="180" t="s">
        <v>433</v>
      </c>
      <c r="B44" s="179">
        <v>0</v>
      </c>
      <c r="C44" s="179">
        <v>0</v>
      </c>
      <c r="D44" s="179">
        <v>0</v>
      </c>
      <c r="E44" s="179">
        <v>0</v>
      </c>
      <c r="F44" s="179">
        <v>0</v>
      </c>
      <c r="G44" s="179">
        <v>0</v>
      </c>
      <c r="H44" s="179">
        <v>0</v>
      </c>
      <c r="I44" s="179">
        <v>0</v>
      </c>
      <c r="J44" s="179">
        <v>0</v>
      </c>
      <c r="K44" s="179">
        <v>0</v>
      </c>
      <c r="L44" s="179">
        <v>0</v>
      </c>
      <c r="M44" s="179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79">
        <v>0</v>
      </c>
    </row>
    <row r="45" ht="22.9" customHeight="1" spans="1:22">
      <c r="A45" s="180" t="s">
        <v>434</v>
      </c>
      <c r="B45" s="179"/>
      <c r="C45" s="179">
        <v>0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>
        <v>0</v>
      </c>
      <c r="T45" s="179">
        <v>0</v>
      </c>
      <c r="U45" s="179">
        <v>0</v>
      </c>
      <c r="V45" s="179"/>
    </row>
    <row r="46" ht="22.9" customHeight="1" spans="1:22">
      <c r="A46" s="180" t="s">
        <v>435</v>
      </c>
      <c r="B46" s="179"/>
      <c r="C46" s="179">
        <v>0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>
        <v>0</v>
      </c>
      <c r="T46" s="179">
        <v>0</v>
      </c>
      <c r="U46" s="179">
        <v>0</v>
      </c>
      <c r="V46" s="179"/>
    </row>
    <row r="47" ht="22.9" customHeight="1" spans="1:22">
      <c r="A47" s="180" t="s">
        <v>436</v>
      </c>
      <c r="B47" s="179"/>
      <c r="C47" s="179">
        <v>0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>
        <v>0</v>
      </c>
      <c r="T47" s="179">
        <v>0</v>
      </c>
      <c r="U47" s="179">
        <v>0</v>
      </c>
      <c r="V47" s="179"/>
    </row>
    <row r="48" ht="22.9" customHeight="1" spans="1:22">
      <c r="A48" s="180" t="s">
        <v>437</v>
      </c>
      <c r="B48" s="179"/>
      <c r="C48" s="179">
        <v>0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>
        <v>0</v>
      </c>
      <c r="T48" s="179">
        <v>0</v>
      </c>
      <c r="U48" s="179">
        <v>0</v>
      </c>
      <c r="V48" s="179"/>
    </row>
    <row r="49" ht="22.9" customHeight="1" spans="1:22">
      <c r="A49" s="180" t="s">
        <v>438</v>
      </c>
      <c r="B49" s="179"/>
      <c r="C49" s="179">
        <v>0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>
        <v>0</v>
      </c>
      <c r="T49" s="179">
        <v>0</v>
      </c>
      <c r="U49" s="179">
        <v>0</v>
      </c>
      <c r="V49" s="179"/>
    </row>
    <row r="50" ht="22.9" customHeight="1" spans="1:22">
      <c r="A50" s="180" t="s">
        <v>439</v>
      </c>
      <c r="B50" s="179">
        <v>3674</v>
      </c>
      <c r="C50" s="179">
        <v>214</v>
      </c>
      <c r="D50" s="179">
        <v>0</v>
      </c>
      <c r="E50" s="179">
        <v>0</v>
      </c>
      <c r="F50" s="179">
        <v>0</v>
      </c>
      <c r="G50" s="179">
        <v>0</v>
      </c>
      <c r="H50" s="179">
        <v>0</v>
      </c>
      <c r="I50" s="179">
        <v>0</v>
      </c>
      <c r="J50" s="179">
        <v>0</v>
      </c>
      <c r="K50" s="179">
        <v>0</v>
      </c>
      <c r="L50" s="179">
        <v>0</v>
      </c>
      <c r="M50" s="179">
        <v>0</v>
      </c>
      <c r="N50" s="179">
        <v>214</v>
      </c>
      <c r="O50" s="179">
        <v>0</v>
      </c>
      <c r="P50" s="179">
        <v>0</v>
      </c>
      <c r="Q50" s="179">
        <v>0</v>
      </c>
      <c r="R50" s="179">
        <v>0</v>
      </c>
      <c r="S50" s="179">
        <v>3888</v>
      </c>
      <c r="T50" s="179">
        <v>3888</v>
      </c>
      <c r="U50" s="179">
        <v>0</v>
      </c>
      <c r="V50" s="179">
        <v>0</v>
      </c>
    </row>
    <row r="51" ht="22.9" customHeight="1" spans="1:22">
      <c r="A51" s="180" t="s">
        <v>440</v>
      </c>
      <c r="B51" s="179"/>
      <c r="C51" s="179">
        <v>0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>
        <v>0</v>
      </c>
      <c r="T51" s="179">
        <v>0</v>
      </c>
      <c r="U51" s="179">
        <v>0</v>
      </c>
      <c r="V51" s="179"/>
    </row>
    <row r="52" ht="22.9" customHeight="1" spans="1:22">
      <c r="A52" s="180" t="s">
        <v>441</v>
      </c>
      <c r="B52" s="179">
        <v>3674</v>
      </c>
      <c r="C52" s="179">
        <v>81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>
        <v>81</v>
      </c>
      <c r="O52" s="179"/>
      <c r="P52" s="179"/>
      <c r="Q52" s="179"/>
      <c r="R52" s="179"/>
      <c r="S52" s="179">
        <v>3755</v>
      </c>
      <c r="T52" s="179">
        <v>3755</v>
      </c>
      <c r="U52" s="179">
        <v>0</v>
      </c>
      <c r="V52" s="179"/>
    </row>
    <row r="53" ht="22.9" customHeight="1" spans="1:22">
      <c r="A53" s="180" t="s">
        <v>442</v>
      </c>
      <c r="B53" s="179"/>
      <c r="C53" s="179">
        <v>0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>
        <v>0</v>
      </c>
      <c r="T53" s="179">
        <v>0</v>
      </c>
      <c r="U53" s="179">
        <v>0</v>
      </c>
      <c r="V53" s="179"/>
    </row>
    <row r="54" ht="22.9" customHeight="1" spans="1:22">
      <c r="A54" s="180" t="s">
        <v>443</v>
      </c>
      <c r="B54" s="179"/>
      <c r="C54" s="179">
        <v>0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>
        <v>0</v>
      </c>
      <c r="T54" s="179">
        <v>0</v>
      </c>
      <c r="U54" s="179">
        <v>0</v>
      </c>
      <c r="V54" s="179"/>
    </row>
    <row r="55" ht="22.9" customHeight="1" spans="1:22">
      <c r="A55" s="180" t="s">
        <v>444</v>
      </c>
      <c r="B55" s="179"/>
      <c r="C55" s="179">
        <v>0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>
        <v>0</v>
      </c>
      <c r="T55" s="179">
        <v>0</v>
      </c>
      <c r="U55" s="179">
        <v>0</v>
      </c>
      <c r="V55" s="179"/>
    </row>
    <row r="56" ht="22.9" customHeight="1" spans="1:22">
      <c r="A56" s="180" t="s">
        <v>445</v>
      </c>
      <c r="B56" s="179"/>
      <c r="C56" s="179">
        <v>0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>
        <v>0</v>
      </c>
      <c r="T56" s="179">
        <v>0</v>
      </c>
      <c r="U56" s="179">
        <v>0</v>
      </c>
      <c r="V56" s="179"/>
    </row>
    <row r="57" ht="22.9" customHeight="1" spans="1:22">
      <c r="A57" s="180" t="s">
        <v>446</v>
      </c>
      <c r="B57" s="179"/>
      <c r="C57" s="179">
        <v>0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>
        <v>0</v>
      </c>
      <c r="T57" s="179">
        <v>0</v>
      </c>
      <c r="U57" s="179">
        <v>0</v>
      </c>
      <c r="V57" s="179"/>
    </row>
    <row r="58" ht="22.9" customHeight="1" spans="1:22">
      <c r="A58" s="180" t="s">
        <v>447</v>
      </c>
      <c r="B58" s="179"/>
      <c r="C58" s="179">
        <v>0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>
        <v>0</v>
      </c>
      <c r="T58" s="179">
        <v>0</v>
      </c>
      <c r="U58" s="179">
        <v>0</v>
      </c>
      <c r="V58" s="179"/>
    </row>
    <row r="59" ht="22.9" customHeight="1" spans="1:22">
      <c r="A59" s="180" t="s">
        <v>448</v>
      </c>
      <c r="B59" s="179"/>
      <c r="C59" s="179">
        <v>0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>
        <v>0</v>
      </c>
      <c r="T59" s="179">
        <v>0</v>
      </c>
      <c r="U59" s="179">
        <v>0</v>
      </c>
      <c r="V59" s="179"/>
    </row>
    <row r="60" ht="22.9" customHeight="1" spans="1:22">
      <c r="A60" s="180" t="s">
        <v>449</v>
      </c>
      <c r="B60" s="179"/>
      <c r="C60" s="179">
        <v>0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>
        <v>0</v>
      </c>
      <c r="T60" s="179">
        <v>0</v>
      </c>
      <c r="U60" s="179">
        <v>0</v>
      </c>
      <c r="V60" s="179"/>
    </row>
    <row r="61" ht="22.9" customHeight="1" spans="1:22">
      <c r="A61" s="180" t="s">
        <v>450</v>
      </c>
      <c r="B61" s="179"/>
      <c r="C61" s="179">
        <v>133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>
        <v>133</v>
      </c>
      <c r="O61" s="179"/>
      <c r="P61" s="179"/>
      <c r="Q61" s="179"/>
      <c r="R61" s="179"/>
      <c r="S61" s="179">
        <v>133</v>
      </c>
      <c r="T61" s="179">
        <v>133</v>
      </c>
      <c r="U61" s="179">
        <v>0</v>
      </c>
      <c r="V61" s="179"/>
    </row>
    <row r="62" ht="22.9" customHeight="1" spans="1:22">
      <c r="A62" s="180" t="s">
        <v>451</v>
      </c>
      <c r="B62" s="179">
        <v>17460</v>
      </c>
      <c r="C62" s="179">
        <v>0</v>
      </c>
      <c r="D62" s="179">
        <v>0</v>
      </c>
      <c r="E62" s="179">
        <v>0</v>
      </c>
      <c r="F62" s="179">
        <v>0</v>
      </c>
      <c r="G62" s="179">
        <v>440</v>
      </c>
      <c r="H62" s="179">
        <v>0</v>
      </c>
      <c r="I62" s="179">
        <v>0</v>
      </c>
      <c r="J62" s="179">
        <v>0</v>
      </c>
      <c r="K62" s="179">
        <v>0</v>
      </c>
      <c r="L62" s="179">
        <v>0</v>
      </c>
      <c r="M62" s="179">
        <v>0</v>
      </c>
      <c r="N62" s="179">
        <v>634</v>
      </c>
      <c r="O62" s="179">
        <v>0</v>
      </c>
      <c r="P62" s="179">
        <v>-1074</v>
      </c>
      <c r="Q62" s="179">
        <v>0</v>
      </c>
      <c r="R62" s="179">
        <v>0</v>
      </c>
      <c r="S62" s="179">
        <v>17460</v>
      </c>
      <c r="T62" s="179">
        <v>7771</v>
      </c>
      <c r="U62" s="179">
        <v>9689</v>
      </c>
      <c r="V62" s="179">
        <v>9689</v>
      </c>
    </row>
    <row r="63" ht="22.9" customHeight="1" spans="1:22">
      <c r="A63" s="180" t="s">
        <v>452</v>
      </c>
      <c r="B63" s="179"/>
      <c r="C63" s="179">
        <v>634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>
        <v>634</v>
      </c>
      <c r="O63" s="179"/>
      <c r="P63" s="179"/>
      <c r="Q63" s="179"/>
      <c r="R63" s="179"/>
      <c r="S63" s="179">
        <v>634</v>
      </c>
      <c r="T63" s="179">
        <v>634</v>
      </c>
      <c r="U63" s="179">
        <v>0</v>
      </c>
      <c r="V63" s="179"/>
    </row>
    <row r="64" ht="22.9" customHeight="1" spans="1:22">
      <c r="A64" s="180" t="s">
        <v>453</v>
      </c>
      <c r="B64" s="179">
        <v>3000</v>
      </c>
      <c r="C64" s="179">
        <v>0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>
        <v>3000</v>
      </c>
      <c r="T64" s="179">
        <v>649</v>
      </c>
      <c r="U64" s="179">
        <v>2351</v>
      </c>
      <c r="V64" s="179">
        <v>2351</v>
      </c>
    </row>
    <row r="65" ht="22.9" customHeight="1" spans="1:22">
      <c r="A65" s="180" t="s">
        <v>454</v>
      </c>
      <c r="B65" s="179">
        <v>14460</v>
      </c>
      <c r="C65" s="179">
        <v>-634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>
        <v>-634</v>
      </c>
      <c r="Q65" s="179"/>
      <c r="R65" s="179"/>
      <c r="S65" s="179">
        <v>13826</v>
      </c>
      <c r="T65" s="179">
        <v>6488</v>
      </c>
      <c r="U65" s="179">
        <v>7338</v>
      </c>
      <c r="V65" s="179">
        <v>7338</v>
      </c>
    </row>
    <row r="66" ht="22.9" customHeight="1" spans="1:22">
      <c r="A66" s="180" t="s">
        <v>455</v>
      </c>
      <c r="B66" s="179"/>
      <c r="C66" s="179">
        <v>0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>
        <v>0</v>
      </c>
      <c r="T66" s="179">
        <v>0</v>
      </c>
      <c r="U66" s="179">
        <v>0</v>
      </c>
      <c r="V66" s="179"/>
    </row>
    <row r="67" ht="22.9" customHeight="1" spans="1:22">
      <c r="A67" s="180" t="s">
        <v>456</v>
      </c>
      <c r="B67" s="179"/>
      <c r="C67" s="179">
        <v>0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>
        <v>0</v>
      </c>
      <c r="T67" s="179">
        <v>0</v>
      </c>
      <c r="U67" s="179">
        <v>0</v>
      </c>
      <c r="V67" s="179"/>
    </row>
    <row r="68" ht="22.9" customHeight="1" spans="1:22">
      <c r="A68" s="180" t="s">
        <v>457</v>
      </c>
      <c r="B68" s="179"/>
      <c r="C68" s="179">
        <v>0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>
        <v>0</v>
      </c>
      <c r="T68" s="179">
        <v>0</v>
      </c>
      <c r="U68" s="179">
        <v>0</v>
      </c>
      <c r="V68" s="179"/>
    </row>
    <row r="69" ht="22.9" customHeight="1" spans="1:22">
      <c r="A69" s="180" t="s">
        <v>458</v>
      </c>
      <c r="B69" s="179"/>
      <c r="C69" s="179">
        <v>0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>
        <v>0</v>
      </c>
      <c r="T69" s="179">
        <v>0</v>
      </c>
      <c r="U69" s="179">
        <v>0</v>
      </c>
      <c r="V69" s="179"/>
    </row>
    <row r="70" ht="22.9" customHeight="1" spans="1:22">
      <c r="A70" s="180" t="s">
        <v>459</v>
      </c>
      <c r="B70" s="179"/>
      <c r="C70" s="179">
        <v>0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>
        <v>0</v>
      </c>
      <c r="T70" s="179">
        <v>0</v>
      </c>
      <c r="U70" s="179">
        <v>0</v>
      </c>
      <c r="V70" s="179"/>
    </row>
    <row r="71" ht="22.9" customHeight="1" spans="1:22">
      <c r="A71" s="180" t="s">
        <v>460</v>
      </c>
      <c r="B71" s="179"/>
      <c r="C71" s="179">
        <v>0</v>
      </c>
      <c r="D71" s="179"/>
      <c r="E71" s="179"/>
      <c r="F71" s="179"/>
      <c r="G71" s="179">
        <v>440</v>
      </c>
      <c r="H71" s="179"/>
      <c r="I71" s="179"/>
      <c r="J71" s="179"/>
      <c r="K71" s="179"/>
      <c r="L71" s="179"/>
      <c r="M71" s="179"/>
      <c r="N71" s="179"/>
      <c r="O71" s="179"/>
      <c r="P71" s="179">
        <v>-440</v>
      </c>
      <c r="Q71" s="179"/>
      <c r="R71" s="179"/>
      <c r="S71" s="179">
        <v>0</v>
      </c>
      <c r="T71" s="179">
        <v>0</v>
      </c>
      <c r="U71" s="179">
        <v>0</v>
      </c>
      <c r="V71" s="179"/>
    </row>
    <row r="72" ht="22.9" customHeight="1" spans="1:22">
      <c r="A72" s="180" t="s">
        <v>461</v>
      </c>
      <c r="B72" s="179"/>
      <c r="C72" s="179">
        <v>0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>
        <v>0</v>
      </c>
      <c r="T72" s="179">
        <v>0</v>
      </c>
      <c r="U72" s="179">
        <v>0</v>
      </c>
      <c r="V72" s="179"/>
    </row>
    <row r="73" ht="22.9" customHeight="1" spans="1:22">
      <c r="A73" s="180" t="s">
        <v>462</v>
      </c>
      <c r="B73" s="179">
        <v>6000</v>
      </c>
      <c r="C73" s="179">
        <v>0</v>
      </c>
      <c r="D73" s="179">
        <v>0</v>
      </c>
      <c r="E73" s="179">
        <v>10</v>
      </c>
      <c r="F73" s="179">
        <v>0</v>
      </c>
      <c r="G73" s="179">
        <v>0</v>
      </c>
      <c r="H73" s="179">
        <v>0</v>
      </c>
      <c r="I73" s="179">
        <v>0</v>
      </c>
      <c r="J73" s="179">
        <v>0</v>
      </c>
      <c r="K73" s="179">
        <v>0</v>
      </c>
      <c r="L73" s="179">
        <v>0</v>
      </c>
      <c r="M73" s="179">
        <v>0</v>
      </c>
      <c r="N73" s="179">
        <v>963</v>
      </c>
      <c r="O73" s="179">
        <v>0</v>
      </c>
      <c r="P73" s="179">
        <v>-973</v>
      </c>
      <c r="Q73" s="179">
        <v>0</v>
      </c>
      <c r="R73" s="179">
        <v>0</v>
      </c>
      <c r="S73" s="179">
        <v>6000</v>
      </c>
      <c r="T73" s="179">
        <v>6000</v>
      </c>
      <c r="U73" s="179">
        <v>0</v>
      </c>
      <c r="V73" s="179">
        <v>0</v>
      </c>
    </row>
    <row r="74" ht="22.9" customHeight="1" spans="1:22">
      <c r="A74" s="180" t="s">
        <v>463</v>
      </c>
      <c r="B74" s="179"/>
      <c r="C74" s="179">
        <v>0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>
        <v>0</v>
      </c>
      <c r="T74" s="179">
        <v>0</v>
      </c>
      <c r="U74" s="179">
        <v>0</v>
      </c>
      <c r="V74" s="179"/>
    </row>
    <row r="75" ht="22.9" customHeight="1" spans="1:22">
      <c r="A75" s="180" t="s">
        <v>464</v>
      </c>
      <c r="B75" s="179"/>
      <c r="C75" s="179">
        <v>96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>
        <v>96</v>
      </c>
      <c r="O75" s="179"/>
      <c r="P75" s="179"/>
      <c r="Q75" s="179"/>
      <c r="R75" s="179"/>
      <c r="S75" s="179">
        <v>96</v>
      </c>
      <c r="T75" s="179">
        <v>96</v>
      </c>
      <c r="U75" s="179">
        <v>0</v>
      </c>
      <c r="V75" s="179"/>
    </row>
    <row r="76" ht="22.9" customHeight="1" spans="1:22">
      <c r="A76" s="180" t="s">
        <v>465</v>
      </c>
      <c r="B76" s="179"/>
      <c r="C76" s="179">
        <v>0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>
        <v>0</v>
      </c>
      <c r="T76" s="179">
        <v>0</v>
      </c>
      <c r="U76" s="179">
        <v>0</v>
      </c>
      <c r="V76" s="179"/>
    </row>
    <row r="77" ht="22.9" customHeight="1" spans="1:22">
      <c r="A77" s="180" t="s">
        <v>466</v>
      </c>
      <c r="B77" s="179"/>
      <c r="C77" s="179">
        <v>0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>
        <v>0</v>
      </c>
      <c r="T77" s="179">
        <v>0</v>
      </c>
      <c r="U77" s="179">
        <v>0</v>
      </c>
      <c r="V77" s="179"/>
    </row>
    <row r="78" ht="22.9" customHeight="1" spans="1:22">
      <c r="A78" s="180" t="s">
        <v>467</v>
      </c>
      <c r="B78" s="179"/>
      <c r="C78" s="179">
        <v>0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>
        <v>0</v>
      </c>
      <c r="T78" s="179">
        <v>0</v>
      </c>
      <c r="U78" s="179">
        <v>0</v>
      </c>
      <c r="V78" s="179"/>
    </row>
    <row r="79" ht="22.9" customHeight="1" spans="1:22">
      <c r="A79" s="180" t="s">
        <v>468</v>
      </c>
      <c r="B79" s="179">
        <v>6000</v>
      </c>
      <c r="C79" s="179">
        <v>-964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>
        <v>-964</v>
      </c>
      <c r="Q79" s="179"/>
      <c r="R79" s="179"/>
      <c r="S79" s="179">
        <v>5036</v>
      </c>
      <c r="T79" s="179">
        <v>5036</v>
      </c>
      <c r="U79" s="179">
        <v>0</v>
      </c>
      <c r="V79" s="179"/>
    </row>
    <row r="80" ht="22.9" customHeight="1" spans="1:22">
      <c r="A80" s="180" t="s">
        <v>469</v>
      </c>
      <c r="B80" s="179"/>
      <c r="C80" s="179">
        <v>1</v>
      </c>
      <c r="D80" s="179"/>
      <c r="E80" s="179">
        <v>10</v>
      </c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>
        <v>-9</v>
      </c>
      <c r="Q80" s="179"/>
      <c r="R80" s="179"/>
      <c r="S80" s="179">
        <v>1</v>
      </c>
      <c r="T80" s="179">
        <v>1</v>
      </c>
      <c r="U80" s="179">
        <v>0</v>
      </c>
      <c r="V80" s="179"/>
    </row>
    <row r="81" ht="22.9" customHeight="1" spans="1:22">
      <c r="A81" s="180" t="s">
        <v>470</v>
      </c>
      <c r="B81" s="179"/>
      <c r="C81" s="179">
        <v>0</v>
      </c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>
        <v>0</v>
      </c>
      <c r="T81" s="179">
        <v>0</v>
      </c>
      <c r="U81" s="179">
        <v>0</v>
      </c>
      <c r="V81" s="179"/>
    </row>
    <row r="82" ht="22.9" customHeight="1" spans="1:22">
      <c r="A82" s="180" t="s">
        <v>471</v>
      </c>
      <c r="B82" s="179"/>
      <c r="C82" s="179">
        <v>0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>
        <v>0</v>
      </c>
      <c r="T82" s="179">
        <v>0</v>
      </c>
      <c r="U82" s="179">
        <v>0</v>
      </c>
      <c r="V82" s="179"/>
    </row>
    <row r="83" ht="22.9" customHeight="1" spans="1:22">
      <c r="A83" s="180" t="s">
        <v>472</v>
      </c>
      <c r="B83" s="179"/>
      <c r="C83" s="179">
        <v>867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>
        <v>867</v>
      </c>
      <c r="O83" s="179"/>
      <c r="P83" s="179"/>
      <c r="Q83" s="179"/>
      <c r="R83" s="179"/>
      <c r="S83" s="179">
        <v>867</v>
      </c>
      <c r="T83" s="179">
        <v>867</v>
      </c>
      <c r="U83" s="179">
        <v>0</v>
      </c>
      <c r="V83" s="179"/>
    </row>
    <row r="84" ht="22.9" customHeight="1" spans="1:22">
      <c r="A84" s="180" t="s">
        <v>473</v>
      </c>
      <c r="B84" s="179">
        <v>0</v>
      </c>
      <c r="C84" s="179">
        <v>46</v>
      </c>
      <c r="D84" s="179">
        <v>0</v>
      </c>
      <c r="E84" s="179">
        <v>50</v>
      </c>
      <c r="F84" s="179">
        <v>1</v>
      </c>
      <c r="G84" s="179">
        <v>0</v>
      </c>
      <c r="H84" s="179">
        <v>0</v>
      </c>
      <c r="I84" s="179">
        <v>0</v>
      </c>
      <c r="J84" s="179">
        <v>0</v>
      </c>
      <c r="K84" s="179">
        <v>0</v>
      </c>
      <c r="L84" s="179">
        <v>0</v>
      </c>
      <c r="M84" s="179">
        <v>0</v>
      </c>
      <c r="N84" s="179">
        <v>45</v>
      </c>
      <c r="O84" s="179">
        <v>0</v>
      </c>
      <c r="P84" s="179">
        <v>-50</v>
      </c>
      <c r="Q84" s="179">
        <v>0</v>
      </c>
      <c r="R84" s="179">
        <v>0</v>
      </c>
      <c r="S84" s="179">
        <v>46</v>
      </c>
      <c r="T84" s="179">
        <v>46</v>
      </c>
      <c r="U84" s="179">
        <v>0</v>
      </c>
      <c r="V84" s="179">
        <v>0</v>
      </c>
    </row>
    <row r="85" ht="22.9" customHeight="1" spans="1:22">
      <c r="A85" s="180" t="s">
        <v>474</v>
      </c>
      <c r="B85" s="179"/>
      <c r="C85" s="179">
        <v>45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>
        <v>45</v>
      </c>
      <c r="O85" s="179"/>
      <c r="P85" s="179"/>
      <c r="Q85" s="179"/>
      <c r="R85" s="179"/>
      <c r="S85" s="179">
        <v>45</v>
      </c>
      <c r="T85" s="179">
        <v>45</v>
      </c>
      <c r="U85" s="179">
        <v>0</v>
      </c>
      <c r="V85" s="179"/>
    </row>
    <row r="86" ht="22.9" customHeight="1" spans="1:22">
      <c r="A86" s="180" t="s">
        <v>475</v>
      </c>
      <c r="B86" s="179"/>
      <c r="C86" s="179">
        <v>0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>
        <v>0</v>
      </c>
      <c r="T86" s="179">
        <v>0</v>
      </c>
      <c r="U86" s="179">
        <v>0</v>
      </c>
      <c r="V86" s="179"/>
    </row>
    <row r="87" ht="22.9" customHeight="1" spans="1:22">
      <c r="A87" s="180" t="s">
        <v>476</v>
      </c>
      <c r="B87" s="179"/>
      <c r="C87" s="179">
        <v>0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>
        <v>0</v>
      </c>
      <c r="T87" s="179">
        <v>0</v>
      </c>
      <c r="U87" s="179">
        <v>0</v>
      </c>
      <c r="V87" s="179"/>
    </row>
    <row r="88" ht="22.9" customHeight="1" spans="1:22">
      <c r="A88" s="180" t="s">
        <v>477</v>
      </c>
      <c r="B88" s="179"/>
      <c r="C88" s="179">
        <v>0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>
        <v>0</v>
      </c>
      <c r="T88" s="179">
        <v>0</v>
      </c>
      <c r="U88" s="179">
        <v>0</v>
      </c>
      <c r="V88" s="179"/>
    </row>
    <row r="89" ht="22.9" customHeight="1" spans="1:22">
      <c r="A89" s="180" t="s">
        <v>478</v>
      </c>
      <c r="B89" s="179"/>
      <c r="C89" s="179">
        <v>0</v>
      </c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>
        <v>0</v>
      </c>
      <c r="T89" s="179">
        <v>0</v>
      </c>
      <c r="U89" s="179">
        <v>0</v>
      </c>
      <c r="V89" s="179"/>
    </row>
    <row r="90" ht="22.9" customHeight="1" spans="1:22">
      <c r="A90" s="180" t="s">
        <v>479</v>
      </c>
      <c r="B90" s="179"/>
      <c r="C90" s="179">
        <v>1</v>
      </c>
      <c r="D90" s="179"/>
      <c r="E90" s="179">
        <v>50</v>
      </c>
      <c r="F90" s="179">
        <v>1</v>
      </c>
      <c r="G90" s="179"/>
      <c r="H90" s="179"/>
      <c r="I90" s="179"/>
      <c r="J90" s="179"/>
      <c r="K90" s="179"/>
      <c r="L90" s="179"/>
      <c r="M90" s="179"/>
      <c r="N90" s="179"/>
      <c r="O90" s="179"/>
      <c r="P90" s="179">
        <v>-50</v>
      </c>
      <c r="Q90" s="179"/>
      <c r="R90" s="179"/>
      <c r="S90" s="179">
        <v>1</v>
      </c>
      <c r="T90" s="179">
        <v>1</v>
      </c>
      <c r="U90" s="179">
        <v>0</v>
      </c>
      <c r="V90" s="179"/>
    </row>
    <row r="91" ht="22.9" customHeight="1" spans="1:22">
      <c r="A91" s="180" t="s">
        <v>480</v>
      </c>
      <c r="B91" s="179">
        <v>260</v>
      </c>
      <c r="C91" s="179">
        <v>304</v>
      </c>
      <c r="D91" s="179">
        <v>0</v>
      </c>
      <c r="E91" s="179">
        <v>476</v>
      </c>
      <c r="F91" s="179">
        <v>0</v>
      </c>
      <c r="G91" s="179">
        <v>0</v>
      </c>
      <c r="H91" s="179">
        <v>0</v>
      </c>
      <c r="I91" s="179">
        <v>0</v>
      </c>
      <c r="J91" s="179">
        <v>0</v>
      </c>
      <c r="K91" s="179">
        <v>0</v>
      </c>
      <c r="L91" s="179">
        <v>0</v>
      </c>
      <c r="M91" s="179">
        <v>0</v>
      </c>
      <c r="N91" s="179">
        <v>91</v>
      </c>
      <c r="O91" s="179">
        <v>0</v>
      </c>
      <c r="P91" s="179">
        <v>-263</v>
      </c>
      <c r="Q91" s="179">
        <v>0</v>
      </c>
      <c r="R91" s="179">
        <v>0</v>
      </c>
      <c r="S91" s="179">
        <v>564</v>
      </c>
      <c r="T91" s="179">
        <v>564</v>
      </c>
      <c r="U91" s="179">
        <v>0</v>
      </c>
      <c r="V91" s="179">
        <v>0</v>
      </c>
    </row>
    <row r="92" ht="22.9" customHeight="1" spans="1:22">
      <c r="A92" s="180" t="s">
        <v>481</v>
      </c>
      <c r="B92" s="179"/>
      <c r="C92" s="179">
        <v>13</v>
      </c>
      <c r="D92" s="179"/>
      <c r="E92" s="179">
        <v>16</v>
      </c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>
        <v>-3</v>
      </c>
      <c r="Q92" s="179"/>
      <c r="R92" s="179"/>
      <c r="S92" s="179">
        <v>13</v>
      </c>
      <c r="T92" s="179">
        <v>13</v>
      </c>
      <c r="U92" s="179">
        <v>0</v>
      </c>
      <c r="V92" s="179"/>
    </row>
    <row r="93" ht="22.9" customHeight="1" spans="1:22">
      <c r="A93" s="180" t="s">
        <v>482</v>
      </c>
      <c r="B93" s="179"/>
      <c r="C93" s="179">
        <v>0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>
        <v>0</v>
      </c>
      <c r="T93" s="179">
        <v>0</v>
      </c>
      <c r="U93" s="179">
        <v>0</v>
      </c>
      <c r="V93" s="179"/>
    </row>
    <row r="94" ht="22.9" customHeight="1" spans="1:22">
      <c r="A94" s="180" t="s">
        <v>483</v>
      </c>
      <c r="B94" s="179"/>
      <c r="C94" s="179">
        <v>0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>
        <v>0</v>
      </c>
      <c r="T94" s="179">
        <v>0</v>
      </c>
      <c r="U94" s="179">
        <v>0</v>
      </c>
      <c r="V94" s="179"/>
    </row>
    <row r="95" ht="22.9" customHeight="1" spans="1:22">
      <c r="A95" s="180" t="s">
        <v>484</v>
      </c>
      <c r="B95" s="179"/>
      <c r="C95" s="179">
        <v>91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>
        <v>91</v>
      </c>
      <c r="O95" s="179"/>
      <c r="P95" s="179"/>
      <c r="Q95" s="179"/>
      <c r="R95" s="179"/>
      <c r="S95" s="179">
        <v>91</v>
      </c>
      <c r="T95" s="179">
        <v>91</v>
      </c>
      <c r="U95" s="179">
        <v>0</v>
      </c>
      <c r="V95" s="179"/>
    </row>
    <row r="96" ht="22.9" customHeight="1" spans="1:22">
      <c r="A96" s="180" t="s">
        <v>485</v>
      </c>
      <c r="B96" s="179"/>
      <c r="C96" s="179">
        <v>0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>
        <v>0</v>
      </c>
      <c r="T96" s="179">
        <v>0</v>
      </c>
      <c r="U96" s="179">
        <v>0</v>
      </c>
      <c r="V96" s="179"/>
    </row>
    <row r="97" ht="22.9" customHeight="1" spans="1:22">
      <c r="A97" s="180" t="s">
        <v>486</v>
      </c>
      <c r="B97" s="179">
        <v>260</v>
      </c>
      <c r="C97" s="179">
        <v>200</v>
      </c>
      <c r="D97" s="179"/>
      <c r="E97" s="179">
        <v>460</v>
      </c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>
        <v>-260</v>
      </c>
      <c r="Q97" s="179"/>
      <c r="R97" s="179"/>
      <c r="S97" s="179">
        <v>460</v>
      </c>
      <c r="T97" s="179">
        <v>460</v>
      </c>
      <c r="U97" s="179">
        <v>0</v>
      </c>
      <c r="V97" s="179"/>
    </row>
    <row r="98" ht="22.9" customHeight="1" spans="1:22">
      <c r="A98" s="180" t="s">
        <v>487</v>
      </c>
      <c r="B98" s="179"/>
      <c r="C98" s="179">
        <v>0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>
        <v>0</v>
      </c>
      <c r="T98" s="179">
        <v>0</v>
      </c>
      <c r="U98" s="179">
        <v>0</v>
      </c>
      <c r="V98" s="179"/>
    </row>
    <row r="99" ht="22.9" customHeight="1" spans="1:22">
      <c r="A99" s="180" t="s">
        <v>488</v>
      </c>
      <c r="B99" s="179"/>
      <c r="C99" s="179">
        <v>0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>
        <v>0</v>
      </c>
      <c r="T99" s="179">
        <v>0</v>
      </c>
      <c r="U99" s="179">
        <v>0</v>
      </c>
      <c r="V99" s="179"/>
    </row>
    <row r="100" ht="22.9" customHeight="1" spans="1:22">
      <c r="A100" s="180" t="s">
        <v>489</v>
      </c>
      <c r="B100" s="179"/>
      <c r="C100" s="179">
        <v>0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>
        <v>0</v>
      </c>
      <c r="T100" s="179">
        <v>0</v>
      </c>
      <c r="U100" s="179">
        <v>0</v>
      </c>
      <c r="V100" s="179"/>
    </row>
    <row r="101" ht="22.9" customHeight="1" spans="1:22">
      <c r="A101" s="180" t="s">
        <v>490</v>
      </c>
      <c r="B101" s="179"/>
      <c r="C101" s="179">
        <v>0</v>
      </c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>
        <v>0</v>
      </c>
      <c r="T101" s="179">
        <v>0</v>
      </c>
      <c r="U101" s="179">
        <v>0</v>
      </c>
      <c r="V101" s="179"/>
    </row>
    <row r="102" ht="22.9" customHeight="1" spans="1:22">
      <c r="A102" s="180" t="s">
        <v>491</v>
      </c>
      <c r="B102" s="179"/>
      <c r="C102" s="179">
        <v>0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>
        <v>0</v>
      </c>
      <c r="T102" s="179">
        <v>0</v>
      </c>
      <c r="U102" s="179">
        <v>0</v>
      </c>
      <c r="V102" s="179"/>
    </row>
    <row r="103" ht="22.9" customHeight="1" spans="1:22">
      <c r="A103" s="180" t="s">
        <v>492</v>
      </c>
      <c r="B103" s="179"/>
      <c r="C103" s="179">
        <v>0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>
        <v>0</v>
      </c>
      <c r="T103" s="179">
        <v>0</v>
      </c>
      <c r="U103" s="179">
        <v>0</v>
      </c>
      <c r="V103" s="179"/>
    </row>
    <row r="104" ht="22.9" customHeight="1" spans="1:22">
      <c r="A104" s="180" t="s">
        <v>493</v>
      </c>
      <c r="B104" s="179"/>
      <c r="C104" s="179">
        <v>0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>
        <v>0</v>
      </c>
      <c r="T104" s="179">
        <v>0</v>
      </c>
      <c r="U104" s="179">
        <v>0</v>
      </c>
      <c r="V104" s="179"/>
    </row>
    <row r="105" ht="22.9" customHeight="1" spans="1:22">
      <c r="A105" s="180" t="s">
        <v>494</v>
      </c>
      <c r="B105" s="179"/>
      <c r="C105" s="179">
        <v>0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>
        <v>0</v>
      </c>
      <c r="T105" s="179">
        <v>0</v>
      </c>
      <c r="U105" s="179">
        <v>0</v>
      </c>
      <c r="V105" s="179"/>
    </row>
    <row r="106" ht="22.9" customHeight="1" spans="1:22">
      <c r="A106" s="180" t="s">
        <v>495</v>
      </c>
      <c r="B106" s="179"/>
      <c r="C106" s="179">
        <v>0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>
        <v>0</v>
      </c>
      <c r="T106" s="179">
        <v>0</v>
      </c>
      <c r="U106" s="179">
        <v>0</v>
      </c>
      <c r="V106" s="179"/>
    </row>
    <row r="107" ht="22.9" customHeight="1" spans="1:22">
      <c r="A107" s="180" t="s">
        <v>496</v>
      </c>
      <c r="B107" s="179"/>
      <c r="C107" s="179">
        <v>0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>
        <v>0</v>
      </c>
      <c r="T107" s="179">
        <v>0</v>
      </c>
      <c r="U107" s="179">
        <v>0</v>
      </c>
      <c r="V107" s="179"/>
    </row>
    <row r="108" ht="22.9" customHeight="1" spans="1:22">
      <c r="A108" s="180" t="s">
        <v>497</v>
      </c>
      <c r="B108" s="179"/>
      <c r="C108" s="179">
        <v>0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>
        <v>0</v>
      </c>
      <c r="T108" s="179">
        <v>0</v>
      </c>
      <c r="U108" s="179">
        <v>0</v>
      </c>
      <c r="V108" s="179"/>
    </row>
    <row r="109" ht="22.9" customHeight="1" spans="1:22">
      <c r="A109" s="180" t="s">
        <v>498</v>
      </c>
      <c r="B109" s="179"/>
      <c r="C109" s="179">
        <v>0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>
        <v>0</v>
      </c>
      <c r="T109" s="179">
        <v>0</v>
      </c>
      <c r="U109" s="179">
        <v>0</v>
      </c>
      <c r="V109" s="179"/>
    </row>
    <row r="110" ht="22.9" customHeight="1" spans="1:22">
      <c r="A110" s="180" t="s">
        <v>499</v>
      </c>
      <c r="B110" s="179"/>
      <c r="C110" s="179">
        <v>0</v>
      </c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>
        <v>0</v>
      </c>
      <c r="T110" s="179">
        <v>0</v>
      </c>
      <c r="U110" s="179">
        <v>0</v>
      </c>
      <c r="V110" s="179"/>
    </row>
    <row r="111" ht="22.9" customHeight="1" spans="1:22">
      <c r="A111" s="180" t="s">
        <v>500</v>
      </c>
      <c r="B111" s="179"/>
      <c r="C111" s="179">
        <v>0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>
        <v>0</v>
      </c>
      <c r="T111" s="179">
        <v>0</v>
      </c>
      <c r="U111" s="179">
        <v>0</v>
      </c>
      <c r="V111" s="179"/>
    </row>
    <row r="112" ht="22.9" customHeight="1" spans="1:22">
      <c r="A112" s="180" t="s">
        <v>501</v>
      </c>
      <c r="B112" s="179"/>
      <c r="C112" s="179">
        <v>0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>
        <v>0</v>
      </c>
      <c r="T112" s="179">
        <v>0</v>
      </c>
      <c r="U112" s="179">
        <v>0</v>
      </c>
      <c r="V112" s="179"/>
    </row>
    <row r="113" ht="22.9" customHeight="1" spans="1:22">
      <c r="A113" s="180" t="s">
        <v>502</v>
      </c>
      <c r="B113" s="179">
        <v>8077</v>
      </c>
      <c r="C113" s="179">
        <v>8273</v>
      </c>
      <c r="D113" s="179">
        <v>0</v>
      </c>
      <c r="E113" s="179">
        <v>0</v>
      </c>
      <c r="F113" s="179">
        <v>0</v>
      </c>
      <c r="G113" s="179">
        <v>0</v>
      </c>
      <c r="H113" s="179">
        <v>0</v>
      </c>
      <c r="I113" s="179">
        <v>0</v>
      </c>
      <c r="J113" s="179">
        <v>0</v>
      </c>
      <c r="K113" s="179">
        <v>0</v>
      </c>
      <c r="L113" s="179">
        <v>0</v>
      </c>
      <c r="M113" s="179">
        <v>0</v>
      </c>
      <c r="N113" s="179">
        <v>8278</v>
      </c>
      <c r="O113" s="179">
        <v>0</v>
      </c>
      <c r="P113" s="179">
        <v>-5</v>
      </c>
      <c r="Q113" s="179">
        <v>0</v>
      </c>
      <c r="R113" s="179">
        <v>0</v>
      </c>
      <c r="S113" s="179">
        <v>16350</v>
      </c>
      <c r="T113" s="179">
        <v>14934</v>
      </c>
      <c r="U113" s="179">
        <v>1416</v>
      </c>
      <c r="V113" s="179">
        <v>1416</v>
      </c>
    </row>
    <row r="114" ht="22.9" customHeight="1" spans="1:22">
      <c r="A114" s="180" t="s">
        <v>503</v>
      </c>
      <c r="B114" s="179">
        <v>5</v>
      </c>
      <c r="C114" s="179">
        <v>-5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>
        <v>-5</v>
      </c>
      <c r="Q114" s="179"/>
      <c r="R114" s="179"/>
      <c r="S114" s="179">
        <v>0</v>
      </c>
      <c r="T114" s="179">
        <v>0</v>
      </c>
      <c r="U114" s="179">
        <v>0</v>
      </c>
      <c r="V114" s="179"/>
    </row>
    <row r="115" ht="22.9" customHeight="1" spans="1:22">
      <c r="A115" s="180" t="s">
        <v>504</v>
      </c>
      <c r="B115" s="179"/>
      <c r="C115" s="179">
        <v>0</v>
      </c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>
        <v>0</v>
      </c>
      <c r="T115" s="179">
        <v>0</v>
      </c>
      <c r="U115" s="179">
        <v>0</v>
      </c>
      <c r="V115" s="179"/>
    </row>
    <row r="116" ht="22.9" customHeight="1" spans="1:22">
      <c r="A116" s="180" t="s">
        <v>505</v>
      </c>
      <c r="B116" s="179"/>
      <c r="C116" s="179">
        <v>0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>
        <v>0</v>
      </c>
      <c r="T116" s="179">
        <v>0</v>
      </c>
      <c r="U116" s="179">
        <v>0</v>
      </c>
      <c r="V116" s="179"/>
    </row>
    <row r="117" ht="22.9" customHeight="1" spans="1:22">
      <c r="A117" s="180" t="s">
        <v>506</v>
      </c>
      <c r="B117" s="179">
        <v>8072</v>
      </c>
      <c r="C117" s="179">
        <v>8229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>
        <v>8229</v>
      </c>
      <c r="O117" s="179"/>
      <c r="P117" s="179"/>
      <c r="Q117" s="179"/>
      <c r="R117" s="179"/>
      <c r="S117" s="179">
        <v>16301</v>
      </c>
      <c r="T117" s="179">
        <v>14885</v>
      </c>
      <c r="U117" s="179">
        <v>1416</v>
      </c>
      <c r="V117" s="179">
        <v>1416</v>
      </c>
    </row>
    <row r="118" ht="22.9" customHeight="1" spans="1:22">
      <c r="A118" s="180" t="s">
        <v>507</v>
      </c>
      <c r="B118" s="179"/>
      <c r="C118" s="179">
        <v>0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>
        <v>0</v>
      </c>
      <c r="T118" s="179">
        <v>0</v>
      </c>
      <c r="U118" s="179">
        <v>0</v>
      </c>
      <c r="V118" s="179"/>
    </row>
    <row r="119" ht="22.9" customHeight="1" spans="1:22">
      <c r="A119" s="180" t="s">
        <v>508</v>
      </c>
      <c r="B119" s="179"/>
      <c r="C119" s="179">
        <v>0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>
        <v>0</v>
      </c>
      <c r="T119" s="179">
        <v>0</v>
      </c>
      <c r="U119" s="179">
        <v>0</v>
      </c>
      <c r="V119" s="179"/>
    </row>
    <row r="120" ht="22.9" customHeight="1" spans="1:22">
      <c r="A120" s="180" t="s">
        <v>509</v>
      </c>
      <c r="B120" s="179"/>
      <c r="C120" s="179">
        <v>49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>
        <v>49</v>
      </c>
      <c r="O120" s="179"/>
      <c r="P120" s="179"/>
      <c r="Q120" s="179"/>
      <c r="R120" s="179"/>
      <c r="S120" s="179">
        <v>49</v>
      </c>
      <c r="T120" s="179">
        <v>49</v>
      </c>
      <c r="U120" s="179">
        <v>0</v>
      </c>
      <c r="V120" s="179"/>
    </row>
    <row r="121" ht="22.9" customHeight="1" spans="1:22">
      <c r="A121" s="180" t="s">
        <v>510</v>
      </c>
      <c r="B121" s="179"/>
      <c r="C121" s="179">
        <v>0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>
        <v>0</v>
      </c>
      <c r="T121" s="179">
        <v>0</v>
      </c>
      <c r="U121" s="179">
        <v>0</v>
      </c>
      <c r="V121" s="179"/>
    </row>
    <row r="122" ht="22.9" customHeight="1" spans="1:22">
      <c r="A122" s="180" t="s">
        <v>511</v>
      </c>
      <c r="B122" s="179"/>
      <c r="C122" s="179">
        <v>0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>
        <v>0</v>
      </c>
      <c r="T122" s="179">
        <v>0</v>
      </c>
      <c r="U122" s="179">
        <v>0</v>
      </c>
      <c r="V122" s="179"/>
    </row>
    <row r="123" ht="22.9" customHeight="1" spans="1:22">
      <c r="A123" s="180" t="s">
        <v>512</v>
      </c>
      <c r="B123" s="179"/>
      <c r="C123" s="179">
        <v>0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79">
        <v>0</v>
      </c>
      <c r="T123" s="179">
        <v>0</v>
      </c>
      <c r="U123" s="179">
        <v>0</v>
      </c>
      <c r="V123" s="179"/>
    </row>
    <row r="124" ht="22.9" customHeight="1" spans="1:22">
      <c r="A124" s="180" t="s">
        <v>513</v>
      </c>
      <c r="B124" s="179"/>
      <c r="C124" s="179">
        <v>0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79">
        <v>0</v>
      </c>
      <c r="T124" s="179">
        <v>0</v>
      </c>
      <c r="U124" s="179">
        <v>0</v>
      </c>
      <c r="V124" s="179"/>
    </row>
    <row r="125" ht="22.9" customHeight="1" spans="1:22">
      <c r="A125" s="180" t="s">
        <v>514</v>
      </c>
      <c r="B125" s="179"/>
      <c r="C125" s="179">
        <v>0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79">
        <v>0</v>
      </c>
      <c r="T125" s="179">
        <v>0</v>
      </c>
      <c r="U125" s="179">
        <v>0</v>
      </c>
      <c r="V125" s="179"/>
    </row>
    <row r="126" ht="22.9" customHeight="1" spans="1:22">
      <c r="A126" s="180" t="s">
        <v>515</v>
      </c>
      <c r="B126" s="179"/>
      <c r="C126" s="179">
        <v>0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>
        <v>0</v>
      </c>
      <c r="T126" s="179">
        <v>0</v>
      </c>
      <c r="U126" s="179">
        <v>0</v>
      </c>
      <c r="V126" s="179"/>
    </row>
    <row r="127" ht="22.9" customHeight="1" spans="1:22">
      <c r="A127" s="180" t="s">
        <v>516</v>
      </c>
      <c r="B127" s="179">
        <v>729</v>
      </c>
      <c r="C127" s="179">
        <v>-62</v>
      </c>
      <c r="D127" s="179">
        <v>0</v>
      </c>
      <c r="E127" s="179">
        <v>297</v>
      </c>
      <c r="F127" s="179">
        <v>0</v>
      </c>
      <c r="G127" s="179">
        <v>0</v>
      </c>
      <c r="H127" s="179">
        <v>0</v>
      </c>
      <c r="I127" s="179">
        <v>0</v>
      </c>
      <c r="J127" s="179">
        <v>0</v>
      </c>
      <c r="K127" s="179">
        <v>0</v>
      </c>
      <c r="L127" s="179">
        <v>0</v>
      </c>
      <c r="M127" s="179">
        <v>0</v>
      </c>
      <c r="N127" s="179">
        <v>190</v>
      </c>
      <c r="O127" s="179">
        <v>0</v>
      </c>
      <c r="P127" s="179">
        <v>-549</v>
      </c>
      <c r="Q127" s="179">
        <v>0</v>
      </c>
      <c r="R127" s="179">
        <v>0</v>
      </c>
      <c r="S127" s="179">
        <v>667</v>
      </c>
      <c r="T127" s="179">
        <v>667</v>
      </c>
      <c r="U127" s="179">
        <v>0</v>
      </c>
      <c r="V127" s="179">
        <v>0</v>
      </c>
    </row>
    <row r="128" ht="22.9" customHeight="1" spans="1:22">
      <c r="A128" s="180" t="s">
        <v>517</v>
      </c>
      <c r="B128" s="179">
        <v>374</v>
      </c>
      <c r="C128" s="179">
        <v>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>
        <v>94</v>
      </c>
      <c r="O128" s="179"/>
      <c r="P128" s="179"/>
      <c r="Q128" s="179"/>
      <c r="R128" s="179"/>
      <c r="S128" s="179">
        <v>468</v>
      </c>
      <c r="T128" s="179">
        <v>468</v>
      </c>
      <c r="U128" s="179">
        <v>0</v>
      </c>
      <c r="V128" s="179"/>
    </row>
    <row r="129" ht="22.9" customHeight="1" spans="1:22">
      <c r="A129" s="180" t="s">
        <v>518</v>
      </c>
      <c r="B129" s="179"/>
      <c r="C129" s="179">
        <v>0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79">
        <v>0</v>
      </c>
      <c r="T129" s="179">
        <v>0</v>
      </c>
      <c r="U129" s="179">
        <v>0</v>
      </c>
      <c r="V129" s="179"/>
    </row>
    <row r="130" ht="22.9" customHeight="1" spans="1:22">
      <c r="A130" s="180" t="s">
        <v>519</v>
      </c>
      <c r="B130" s="179">
        <v>355</v>
      </c>
      <c r="C130" s="179">
        <v>-304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>
        <v>-304</v>
      </c>
      <c r="Q130" s="179"/>
      <c r="R130" s="179"/>
      <c r="S130" s="179">
        <v>51</v>
      </c>
      <c r="T130" s="179">
        <v>51</v>
      </c>
      <c r="U130" s="179">
        <v>0</v>
      </c>
      <c r="V130" s="179"/>
    </row>
    <row r="131" ht="22.9" customHeight="1" spans="1:22">
      <c r="A131" s="180" t="s">
        <v>520</v>
      </c>
      <c r="B131" s="179"/>
      <c r="C131" s="179">
        <v>0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79">
        <v>0</v>
      </c>
      <c r="T131" s="179">
        <v>0</v>
      </c>
      <c r="U131" s="179">
        <v>0</v>
      </c>
      <c r="V131" s="179"/>
    </row>
    <row r="132" ht="22.9" customHeight="1" spans="1:22">
      <c r="A132" s="180" t="s">
        <v>521</v>
      </c>
      <c r="B132" s="179"/>
      <c r="C132" s="179">
        <v>0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>
        <v>0</v>
      </c>
      <c r="T132" s="179">
        <v>0</v>
      </c>
      <c r="U132" s="179">
        <v>0</v>
      </c>
      <c r="V132" s="179"/>
    </row>
    <row r="133" ht="22.9" customHeight="1" spans="1:22">
      <c r="A133" s="180" t="s">
        <v>522</v>
      </c>
      <c r="B133" s="179"/>
      <c r="C133" s="179">
        <v>0</v>
      </c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>
        <v>0</v>
      </c>
      <c r="T133" s="179">
        <v>0</v>
      </c>
      <c r="U133" s="179">
        <v>0</v>
      </c>
      <c r="V133" s="179"/>
    </row>
    <row r="134" ht="22.9" customHeight="1" spans="1:22">
      <c r="A134" s="180" t="s">
        <v>523</v>
      </c>
      <c r="B134" s="179"/>
      <c r="C134" s="179">
        <v>0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>
        <v>0</v>
      </c>
      <c r="T134" s="179">
        <v>0</v>
      </c>
      <c r="U134" s="179">
        <v>0</v>
      </c>
      <c r="V134" s="179"/>
    </row>
    <row r="135" ht="22.9" customHeight="1" spans="1:22">
      <c r="A135" s="180" t="s">
        <v>524</v>
      </c>
      <c r="B135" s="179"/>
      <c r="C135" s="179">
        <v>0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>
        <v>0</v>
      </c>
      <c r="T135" s="179">
        <v>0</v>
      </c>
      <c r="U135" s="179">
        <v>0</v>
      </c>
      <c r="V135" s="179"/>
    </row>
    <row r="136" ht="22.9" customHeight="1" spans="1:22">
      <c r="A136" s="180" t="s">
        <v>525</v>
      </c>
      <c r="B136" s="179"/>
      <c r="C136" s="179">
        <v>0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>
        <v>0</v>
      </c>
      <c r="T136" s="179">
        <v>0</v>
      </c>
      <c r="U136" s="179">
        <v>0</v>
      </c>
      <c r="V136" s="179"/>
    </row>
    <row r="137" ht="22.9" customHeight="1" spans="1:22">
      <c r="A137" s="180" t="s">
        <v>526</v>
      </c>
      <c r="B137" s="179"/>
      <c r="C137" s="179">
        <v>52</v>
      </c>
      <c r="D137" s="179"/>
      <c r="E137" s="179">
        <v>52</v>
      </c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>
        <v>52</v>
      </c>
      <c r="T137" s="179">
        <v>52</v>
      </c>
      <c r="U137" s="179">
        <v>0</v>
      </c>
      <c r="V137" s="179"/>
    </row>
    <row r="138" ht="22.9" customHeight="1" spans="1:22">
      <c r="A138" s="180" t="s">
        <v>527</v>
      </c>
      <c r="B138" s="179"/>
      <c r="C138" s="179">
        <v>0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>
        <v>0</v>
      </c>
      <c r="T138" s="179">
        <v>0</v>
      </c>
      <c r="U138" s="179">
        <v>0</v>
      </c>
      <c r="V138" s="179"/>
    </row>
    <row r="139" ht="22.9" customHeight="1" spans="1:22">
      <c r="A139" s="180" t="s">
        <v>528</v>
      </c>
      <c r="B139" s="179"/>
      <c r="C139" s="179">
        <v>0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>
        <v>0</v>
      </c>
      <c r="T139" s="179">
        <v>0</v>
      </c>
      <c r="U139" s="179">
        <v>0</v>
      </c>
      <c r="V139" s="179"/>
    </row>
    <row r="140" ht="22.9" customHeight="1" spans="1:22">
      <c r="A140" s="180" t="s">
        <v>529</v>
      </c>
      <c r="B140" s="179"/>
      <c r="C140" s="179">
        <v>0</v>
      </c>
      <c r="D140" s="179"/>
      <c r="E140" s="179">
        <v>245</v>
      </c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>
        <v>-245</v>
      </c>
      <c r="Q140" s="179"/>
      <c r="R140" s="179"/>
      <c r="S140" s="179">
        <v>0</v>
      </c>
      <c r="T140" s="179">
        <v>0</v>
      </c>
      <c r="U140" s="179">
        <v>0</v>
      </c>
      <c r="V140" s="179"/>
    </row>
    <row r="141" ht="22.9" customHeight="1" spans="1:22">
      <c r="A141" s="180" t="s">
        <v>530</v>
      </c>
      <c r="B141" s="179"/>
      <c r="C141" s="179">
        <v>0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79">
        <v>0</v>
      </c>
      <c r="T141" s="179">
        <v>0</v>
      </c>
      <c r="U141" s="179">
        <v>0</v>
      </c>
      <c r="V141" s="179"/>
    </row>
    <row r="142" ht="22.9" customHeight="1" spans="1:22">
      <c r="A142" s="180" t="s">
        <v>531</v>
      </c>
      <c r="B142" s="179"/>
      <c r="C142" s="179">
        <v>96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>
        <v>96</v>
      </c>
      <c r="O142" s="179"/>
      <c r="P142" s="179"/>
      <c r="Q142" s="179"/>
      <c r="R142" s="179"/>
      <c r="S142" s="179">
        <v>96</v>
      </c>
      <c r="T142" s="179">
        <v>96</v>
      </c>
      <c r="U142" s="179">
        <v>0</v>
      </c>
      <c r="V142" s="179"/>
    </row>
    <row r="143" ht="22.9" customHeight="1" spans="1:22">
      <c r="A143" s="180" t="s">
        <v>532</v>
      </c>
      <c r="B143" s="179">
        <v>139637</v>
      </c>
      <c r="C143" s="179">
        <v>3775</v>
      </c>
      <c r="D143" s="179">
        <v>0</v>
      </c>
      <c r="E143" s="179">
        <v>0</v>
      </c>
      <c r="F143" s="179">
        <v>0</v>
      </c>
      <c r="G143" s="179">
        <v>0</v>
      </c>
      <c r="H143" s="179">
        <v>180</v>
      </c>
      <c r="I143" s="179">
        <v>0</v>
      </c>
      <c r="J143" s="179">
        <v>12000</v>
      </c>
      <c r="K143" s="179">
        <v>0</v>
      </c>
      <c r="L143" s="179">
        <v>0</v>
      </c>
      <c r="M143" s="179">
        <v>0</v>
      </c>
      <c r="N143" s="179">
        <v>16305</v>
      </c>
      <c r="O143" s="179">
        <v>0</v>
      </c>
      <c r="P143" s="179">
        <v>-24710</v>
      </c>
      <c r="Q143" s="179">
        <v>0</v>
      </c>
      <c r="R143" s="179">
        <v>0</v>
      </c>
      <c r="S143" s="179">
        <v>143412</v>
      </c>
      <c r="T143" s="179">
        <v>140864</v>
      </c>
      <c r="U143" s="179">
        <v>2548</v>
      </c>
      <c r="V143" s="179">
        <v>2548</v>
      </c>
    </row>
    <row r="144" ht="22.9" customHeight="1" spans="1:22">
      <c r="A144" s="180" t="s">
        <v>533</v>
      </c>
      <c r="B144" s="179">
        <v>1078</v>
      </c>
      <c r="C144" s="179">
        <v>193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>
        <v>193</v>
      </c>
      <c r="O144" s="179"/>
      <c r="P144" s="179"/>
      <c r="Q144" s="179"/>
      <c r="R144" s="179"/>
      <c r="S144" s="179">
        <v>1271</v>
      </c>
      <c r="T144" s="179">
        <v>1271</v>
      </c>
      <c r="U144" s="179">
        <v>0</v>
      </c>
      <c r="V144" s="179"/>
    </row>
    <row r="145" ht="22.9" customHeight="1" spans="1:22">
      <c r="A145" s="180" t="s">
        <v>534</v>
      </c>
      <c r="B145" s="179"/>
      <c r="C145" s="179">
        <v>45</v>
      </c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>
        <v>45</v>
      </c>
      <c r="O145" s="179"/>
      <c r="P145" s="179"/>
      <c r="Q145" s="179"/>
      <c r="R145" s="179"/>
      <c r="S145" s="179">
        <v>45</v>
      </c>
      <c r="T145" s="179">
        <v>45</v>
      </c>
      <c r="U145" s="179">
        <v>0</v>
      </c>
      <c r="V145" s="179"/>
    </row>
    <row r="146" ht="22.9" customHeight="1" spans="1:22">
      <c r="A146" s="180" t="s">
        <v>535</v>
      </c>
      <c r="B146" s="179">
        <v>107309</v>
      </c>
      <c r="C146" s="179">
        <v>28247</v>
      </c>
      <c r="D146" s="179"/>
      <c r="E146" s="179"/>
      <c r="F146" s="179"/>
      <c r="G146" s="179"/>
      <c r="H146" s="179">
        <v>180</v>
      </c>
      <c r="I146" s="179"/>
      <c r="J146" s="179">
        <v>12000</v>
      </c>
      <c r="K146" s="179"/>
      <c r="L146" s="179"/>
      <c r="M146" s="179"/>
      <c r="N146" s="179">
        <v>16067</v>
      </c>
      <c r="O146" s="179"/>
      <c r="P146" s="179"/>
      <c r="Q146" s="179"/>
      <c r="R146" s="179"/>
      <c r="S146" s="179">
        <v>135556</v>
      </c>
      <c r="T146" s="179">
        <v>135556</v>
      </c>
      <c r="U146" s="179">
        <v>0</v>
      </c>
      <c r="V146" s="179"/>
    </row>
    <row r="147" ht="22.9" customHeight="1" spans="1:22">
      <c r="A147" s="180" t="s">
        <v>536</v>
      </c>
      <c r="B147" s="179">
        <v>3664</v>
      </c>
      <c r="C147" s="179">
        <v>-924</v>
      </c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>
        <v>-924</v>
      </c>
      <c r="Q147" s="179"/>
      <c r="R147" s="179"/>
      <c r="S147" s="179">
        <v>2740</v>
      </c>
      <c r="T147" s="179">
        <v>2740</v>
      </c>
      <c r="U147" s="179">
        <v>0</v>
      </c>
      <c r="V147" s="179"/>
    </row>
    <row r="148" ht="22.9" customHeight="1" spans="1:22">
      <c r="A148" s="180" t="s">
        <v>537</v>
      </c>
      <c r="B148" s="179"/>
      <c r="C148" s="179">
        <v>0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>
        <v>0</v>
      </c>
      <c r="T148" s="179">
        <v>0</v>
      </c>
      <c r="U148" s="179">
        <v>0</v>
      </c>
      <c r="V148" s="179"/>
    </row>
    <row r="149" ht="22.9" customHeight="1" spans="1:22">
      <c r="A149" s="180" t="s">
        <v>538</v>
      </c>
      <c r="B149" s="179">
        <v>27586</v>
      </c>
      <c r="C149" s="179">
        <v>-23786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>
        <v>-23786</v>
      </c>
      <c r="Q149" s="179"/>
      <c r="R149" s="179"/>
      <c r="S149" s="179">
        <v>3800</v>
      </c>
      <c r="T149" s="179">
        <v>1252</v>
      </c>
      <c r="U149" s="179">
        <v>2548</v>
      </c>
      <c r="V149" s="179">
        <v>2548</v>
      </c>
    </row>
    <row r="150" ht="22.9" customHeight="1" spans="1:22">
      <c r="A150" s="180" t="s">
        <v>539</v>
      </c>
      <c r="B150" s="179">
        <v>1729</v>
      </c>
      <c r="C150" s="179">
        <v>18057</v>
      </c>
      <c r="D150" s="179">
        <v>0</v>
      </c>
      <c r="E150" s="179">
        <v>35</v>
      </c>
      <c r="F150" s="179">
        <v>3120</v>
      </c>
      <c r="G150" s="179">
        <v>58</v>
      </c>
      <c r="H150" s="179">
        <v>0</v>
      </c>
      <c r="I150" s="179">
        <v>0</v>
      </c>
      <c r="J150" s="179">
        <v>0</v>
      </c>
      <c r="K150" s="179">
        <v>0</v>
      </c>
      <c r="L150" s="179">
        <v>0</v>
      </c>
      <c r="M150" s="179">
        <v>0</v>
      </c>
      <c r="N150" s="179">
        <v>15342</v>
      </c>
      <c r="O150" s="179">
        <v>0</v>
      </c>
      <c r="P150" s="179">
        <v>-498</v>
      </c>
      <c r="Q150" s="179">
        <v>0</v>
      </c>
      <c r="R150" s="179">
        <v>0</v>
      </c>
      <c r="S150" s="179">
        <v>19786</v>
      </c>
      <c r="T150" s="179">
        <v>16666</v>
      </c>
      <c r="U150" s="179">
        <v>3120</v>
      </c>
      <c r="V150" s="179">
        <v>3120</v>
      </c>
    </row>
    <row r="151" ht="22.9" customHeight="1" spans="1:22">
      <c r="A151" s="180" t="s">
        <v>540</v>
      </c>
      <c r="B151" s="179"/>
      <c r="C151" s="179">
        <v>0</v>
      </c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>
        <v>0</v>
      </c>
      <c r="T151" s="179">
        <v>0</v>
      </c>
      <c r="U151" s="179">
        <v>0</v>
      </c>
      <c r="V151" s="179"/>
    </row>
    <row r="152" ht="22.9" customHeight="1" spans="1:22">
      <c r="A152" s="180" t="s">
        <v>541</v>
      </c>
      <c r="B152" s="179"/>
      <c r="C152" s="179">
        <v>1014</v>
      </c>
      <c r="D152" s="179"/>
      <c r="E152" s="179">
        <v>35</v>
      </c>
      <c r="F152" s="179">
        <v>120</v>
      </c>
      <c r="G152" s="179">
        <v>58</v>
      </c>
      <c r="H152" s="179"/>
      <c r="I152" s="179"/>
      <c r="J152" s="179"/>
      <c r="K152" s="179"/>
      <c r="L152" s="179"/>
      <c r="M152" s="179"/>
      <c r="N152" s="179">
        <v>801</v>
      </c>
      <c r="O152" s="179"/>
      <c r="P152" s="179"/>
      <c r="Q152" s="179"/>
      <c r="R152" s="179"/>
      <c r="S152" s="179">
        <v>1014</v>
      </c>
      <c r="T152" s="179">
        <v>894</v>
      </c>
      <c r="U152" s="179">
        <v>120</v>
      </c>
      <c r="V152" s="179">
        <v>120</v>
      </c>
    </row>
    <row r="153" ht="22.9" customHeight="1" spans="1:22">
      <c r="A153" s="180" t="s">
        <v>542</v>
      </c>
      <c r="B153" s="179">
        <v>1229</v>
      </c>
      <c r="C153" s="179">
        <v>17541</v>
      </c>
      <c r="D153" s="179"/>
      <c r="E153" s="179"/>
      <c r="F153" s="179">
        <v>3000</v>
      </c>
      <c r="G153" s="179"/>
      <c r="H153" s="179"/>
      <c r="I153" s="179"/>
      <c r="J153" s="179"/>
      <c r="K153" s="179"/>
      <c r="L153" s="179"/>
      <c r="M153" s="179"/>
      <c r="N153" s="179">
        <v>14541</v>
      </c>
      <c r="O153" s="179"/>
      <c r="P153" s="179"/>
      <c r="Q153" s="179"/>
      <c r="R153" s="179"/>
      <c r="S153" s="179">
        <v>18770</v>
      </c>
      <c r="T153" s="179">
        <v>15770</v>
      </c>
      <c r="U153" s="179">
        <v>3000</v>
      </c>
      <c r="V153" s="179">
        <v>3000</v>
      </c>
    </row>
    <row r="154" ht="22.9" customHeight="1" spans="1:22">
      <c r="A154" s="180" t="s">
        <v>543</v>
      </c>
      <c r="B154" s="179">
        <v>500</v>
      </c>
      <c r="C154" s="179">
        <v>-498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>
        <v>-498</v>
      </c>
      <c r="Q154" s="179"/>
      <c r="R154" s="179"/>
      <c r="S154" s="179">
        <v>2</v>
      </c>
      <c r="T154" s="179">
        <v>2</v>
      </c>
      <c r="U154" s="179">
        <v>0</v>
      </c>
      <c r="V154" s="179"/>
    </row>
    <row r="155" ht="22.9" customHeight="1" spans="1:22">
      <c r="A155" s="180" t="s">
        <v>544</v>
      </c>
      <c r="B155" s="179"/>
      <c r="C155" s="179">
        <v>0</v>
      </c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>
        <v>0</v>
      </c>
      <c r="T155" s="179">
        <v>0</v>
      </c>
      <c r="U155" s="179">
        <v>0</v>
      </c>
      <c r="V155" s="179"/>
    </row>
    <row r="156" ht="22.9" customHeight="1" spans="1:22">
      <c r="A156" s="180" t="s">
        <v>545</v>
      </c>
      <c r="B156" s="179"/>
      <c r="C156" s="179">
        <v>0</v>
      </c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>
        <v>0</v>
      </c>
      <c r="T156" s="179">
        <v>0</v>
      </c>
      <c r="U156" s="179">
        <v>0</v>
      </c>
      <c r="V156" s="179"/>
    </row>
    <row r="157" ht="22.9" customHeight="1" spans="1:22">
      <c r="A157" s="180" t="s">
        <v>546</v>
      </c>
      <c r="B157" s="179"/>
      <c r="C157" s="179">
        <v>0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>
        <v>0</v>
      </c>
      <c r="T157" s="179">
        <v>0</v>
      </c>
      <c r="U157" s="179">
        <v>0</v>
      </c>
      <c r="V157" s="179"/>
    </row>
    <row r="158" ht="22.9" customHeight="1" spans="1:22">
      <c r="A158" s="180" t="s">
        <v>547</v>
      </c>
      <c r="B158" s="179"/>
      <c r="C158" s="179">
        <v>0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>
        <v>0</v>
      </c>
      <c r="T158" s="179">
        <v>0</v>
      </c>
      <c r="U158" s="179">
        <v>0</v>
      </c>
      <c r="V158" s="179"/>
    </row>
    <row r="159" ht="22.9" customHeight="1" spans="1:22">
      <c r="A159" s="180" t="s">
        <v>548</v>
      </c>
      <c r="B159" s="179">
        <v>0</v>
      </c>
      <c r="C159" s="179">
        <v>200</v>
      </c>
      <c r="D159" s="179">
        <v>0</v>
      </c>
      <c r="E159" s="179">
        <v>0</v>
      </c>
      <c r="F159" s="179">
        <v>200</v>
      </c>
      <c r="G159" s="179">
        <v>0</v>
      </c>
      <c r="H159" s="179">
        <v>0</v>
      </c>
      <c r="I159" s="179">
        <v>0</v>
      </c>
      <c r="J159" s="179">
        <v>0</v>
      </c>
      <c r="K159" s="179">
        <v>0</v>
      </c>
      <c r="L159" s="179">
        <v>0</v>
      </c>
      <c r="M159" s="179">
        <v>0</v>
      </c>
      <c r="N159" s="179">
        <v>0</v>
      </c>
      <c r="O159" s="179">
        <v>0</v>
      </c>
      <c r="P159" s="179">
        <v>0</v>
      </c>
      <c r="Q159" s="179">
        <v>0</v>
      </c>
      <c r="R159" s="179">
        <v>0</v>
      </c>
      <c r="S159" s="179">
        <v>200</v>
      </c>
      <c r="T159" s="179">
        <v>0</v>
      </c>
      <c r="U159" s="179">
        <v>200</v>
      </c>
      <c r="V159" s="179">
        <v>200</v>
      </c>
    </row>
    <row r="160" ht="22.9" customHeight="1" spans="1:22">
      <c r="A160" s="180" t="s">
        <v>549</v>
      </c>
      <c r="B160" s="179"/>
      <c r="C160" s="179">
        <v>0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>
        <v>0</v>
      </c>
      <c r="T160" s="179">
        <v>0</v>
      </c>
      <c r="U160" s="179">
        <v>0</v>
      </c>
      <c r="V160" s="179"/>
    </row>
    <row r="161" ht="22.9" customHeight="1" spans="1:22">
      <c r="A161" s="180" t="s">
        <v>550</v>
      </c>
      <c r="B161" s="179"/>
      <c r="C161" s="179">
        <v>0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>
        <v>0</v>
      </c>
      <c r="T161" s="179">
        <v>0</v>
      </c>
      <c r="U161" s="179">
        <v>0</v>
      </c>
      <c r="V161" s="179"/>
    </row>
    <row r="162" ht="22.9" customHeight="1" spans="1:22">
      <c r="A162" s="180" t="s">
        <v>551</v>
      </c>
      <c r="B162" s="179"/>
      <c r="C162" s="179">
        <v>200</v>
      </c>
      <c r="D162" s="179"/>
      <c r="E162" s="179"/>
      <c r="F162" s="179">
        <v>200</v>
      </c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>
        <v>200</v>
      </c>
      <c r="T162" s="179">
        <v>0</v>
      </c>
      <c r="U162" s="179">
        <v>200</v>
      </c>
      <c r="V162" s="179">
        <v>200</v>
      </c>
    </row>
    <row r="163" ht="22.9" customHeight="1" spans="1:22">
      <c r="A163" s="180" t="s">
        <v>552</v>
      </c>
      <c r="B163" s="179"/>
      <c r="C163" s="179">
        <v>0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>
        <v>0</v>
      </c>
      <c r="T163" s="179">
        <v>0</v>
      </c>
      <c r="U163" s="179">
        <v>0</v>
      </c>
      <c r="V163" s="179"/>
    </row>
    <row r="164" ht="22.9" customHeight="1" spans="1:22">
      <c r="A164" s="180" t="s">
        <v>553</v>
      </c>
      <c r="B164" s="179"/>
      <c r="C164" s="179">
        <v>0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>
        <v>0</v>
      </c>
      <c r="T164" s="179">
        <v>0</v>
      </c>
      <c r="U164" s="179">
        <v>0</v>
      </c>
      <c r="V164" s="179"/>
    </row>
    <row r="165" ht="22.9" customHeight="1" spans="1:22">
      <c r="A165" s="180" t="s">
        <v>554</v>
      </c>
      <c r="B165" s="179"/>
      <c r="C165" s="179">
        <v>0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79">
        <v>0</v>
      </c>
      <c r="T165" s="179">
        <v>0</v>
      </c>
      <c r="U165" s="179">
        <v>0</v>
      </c>
      <c r="V165" s="179"/>
    </row>
    <row r="166" ht="22.9" customHeight="1" spans="1:22">
      <c r="A166" s="180" t="s">
        <v>555</v>
      </c>
      <c r="B166" s="179">
        <v>3500</v>
      </c>
      <c r="C166" s="179">
        <v>17194</v>
      </c>
      <c r="D166" s="179">
        <v>0</v>
      </c>
      <c r="E166" s="179">
        <v>0</v>
      </c>
      <c r="F166" s="179">
        <v>3931</v>
      </c>
      <c r="G166" s="179">
        <v>0</v>
      </c>
      <c r="H166" s="179">
        <v>0</v>
      </c>
      <c r="I166" s="179">
        <v>0</v>
      </c>
      <c r="J166" s="179">
        <v>0</v>
      </c>
      <c r="K166" s="179">
        <v>0</v>
      </c>
      <c r="L166" s="179">
        <v>0</v>
      </c>
      <c r="M166" s="179">
        <v>0</v>
      </c>
      <c r="N166" s="179">
        <v>17194</v>
      </c>
      <c r="O166" s="179">
        <v>0</v>
      </c>
      <c r="P166" s="179">
        <v>-3931</v>
      </c>
      <c r="Q166" s="179">
        <v>0</v>
      </c>
      <c r="R166" s="179">
        <v>0</v>
      </c>
      <c r="S166" s="179">
        <v>20694</v>
      </c>
      <c r="T166" s="179">
        <v>20694</v>
      </c>
      <c r="U166" s="179">
        <v>0</v>
      </c>
      <c r="V166" s="179">
        <v>0</v>
      </c>
    </row>
    <row r="167" ht="22.9" customHeight="1" spans="1:22">
      <c r="A167" s="180" t="s">
        <v>556</v>
      </c>
      <c r="B167" s="179"/>
      <c r="C167" s="179">
        <v>0</v>
      </c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>
        <v>0</v>
      </c>
      <c r="T167" s="179">
        <v>0</v>
      </c>
      <c r="U167" s="179">
        <v>0</v>
      </c>
      <c r="V167" s="179"/>
    </row>
    <row r="168" ht="22.9" customHeight="1" spans="1:22">
      <c r="A168" s="180" t="s">
        <v>557</v>
      </c>
      <c r="B168" s="179"/>
      <c r="C168" s="179">
        <v>0</v>
      </c>
      <c r="D168" s="179"/>
      <c r="E168" s="179"/>
      <c r="F168" s="179">
        <v>20</v>
      </c>
      <c r="G168" s="179"/>
      <c r="H168" s="179"/>
      <c r="I168" s="179"/>
      <c r="J168" s="179"/>
      <c r="K168" s="179"/>
      <c r="L168" s="179"/>
      <c r="M168" s="179"/>
      <c r="N168" s="179"/>
      <c r="O168" s="179"/>
      <c r="P168" s="179">
        <v>-20</v>
      </c>
      <c r="Q168" s="179"/>
      <c r="R168" s="179"/>
      <c r="S168" s="179">
        <v>0</v>
      </c>
      <c r="T168" s="179">
        <v>0</v>
      </c>
      <c r="U168" s="179">
        <v>0</v>
      </c>
      <c r="V168" s="179"/>
    </row>
    <row r="169" ht="22.9" customHeight="1" spans="1:22">
      <c r="A169" s="180" t="s">
        <v>558</v>
      </c>
      <c r="B169" s="179"/>
      <c r="C169" s="179">
        <v>0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79">
        <v>0</v>
      </c>
      <c r="T169" s="179">
        <v>0</v>
      </c>
      <c r="U169" s="179">
        <v>0</v>
      </c>
      <c r="V169" s="179"/>
    </row>
    <row r="170" ht="22.9" customHeight="1" spans="1:22">
      <c r="A170" s="180" t="s">
        <v>559</v>
      </c>
      <c r="B170" s="179"/>
      <c r="C170" s="179">
        <v>0</v>
      </c>
      <c r="D170" s="179"/>
      <c r="E170" s="179"/>
      <c r="F170" s="179">
        <v>70</v>
      </c>
      <c r="G170" s="179"/>
      <c r="H170" s="179"/>
      <c r="I170" s="179"/>
      <c r="J170" s="179"/>
      <c r="K170" s="179"/>
      <c r="L170" s="179"/>
      <c r="M170" s="179"/>
      <c r="N170" s="179"/>
      <c r="O170" s="179"/>
      <c r="P170" s="179">
        <v>-70</v>
      </c>
      <c r="Q170" s="179"/>
      <c r="R170" s="179"/>
      <c r="S170" s="179">
        <v>0</v>
      </c>
      <c r="T170" s="179">
        <v>0</v>
      </c>
      <c r="U170" s="179">
        <v>0</v>
      </c>
      <c r="V170" s="179"/>
    </row>
    <row r="171" ht="22.9" customHeight="1" spans="1:22">
      <c r="A171" s="180" t="s">
        <v>560</v>
      </c>
      <c r="B171" s="179"/>
      <c r="C171" s="179">
        <v>0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79">
        <v>0</v>
      </c>
      <c r="T171" s="179">
        <v>0</v>
      </c>
      <c r="U171" s="179">
        <v>0</v>
      </c>
      <c r="V171" s="179"/>
    </row>
    <row r="172" ht="22.9" customHeight="1" spans="1:22">
      <c r="A172" s="180" t="s">
        <v>561</v>
      </c>
      <c r="B172" s="179">
        <v>3500</v>
      </c>
      <c r="C172" s="179">
        <v>17194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>
        <v>17194</v>
      </c>
      <c r="O172" s="179"/>
      <c r="P172" s="179"/>
      <c r="Q172" s="179"/>
      <c r="R172" s="179"/>
      <c r="S172" s="179">
        <v>20694</v>
      </c>
      <c r="T172" s="179">
        <v>20694</v>
      </c>
      <c r="U172" s="179">
        <v>0</v>
      </c>
      <c r="V172" s="179"/>
    </row>
    <row r="173" ht="22.9" customHeight="1" spans="1:22">
      <c r="A173" s="180" t="s">
        <v>562</v>
      </c>
      <c r="B173" s="179"/>
      <c r="C173" s="179">
        <v>0</v>
      </c>
      <c r="D173" s="179"/>
      <c r="E173" s="179"/>
      <c r="F173" s="179">
        <v>3841</v>
      </c>
      <c r="G173" s="179"/>
      <c r="H173" s="179"/>
      <c r="I173" s="179"/>
      <c r="J173" s="179"/>
      <c r="K173" s="179"/>
      <c r="L173" s="179"/>
      <c r="M173" s="179"/>
      <c r="N173" s="179"/>
      <c r="O173" s="179"/>
      <c r="P173" s="179">
        <v>-3841</v>
      </c>
      <c r="Q173" s="179"/>
      <c r="R173" s="179"/>
      <c r="S173" s="179">
        <v>0</v>
      </c>
      <c r="T173" s="179">
        <v>0</v>
      </c>
      <c r="U173" s="179">
        <v>0</v>
      </c>
      <c r="V173" s="179"/>
    </row>
    <row r="174" ht="22.9" customHeight="1" spans="1:22">
      <c r="A174" s="180" t="s">
        <v>563</v>
      </c>
      <c r="B174" s="179">
        <v>0</v>
      </c>
      <c r="C174" s="179">
        <v>281</v>
      </c>
      <c r="D174" s="179">
        <v>0</v>
      </c>
      <c r="E174" s="179">
        <v>105</v>
      </c>
      <c r="F174" s="179">
        <v>174</v>
      </c>
      <c r="G174" s="179">
        <v>2</v>
      </c>
      <c r="H174" s="179">
        <v>0</v>
      </c>
      <c r="I174" s="179">
        <v>0</v>
      </c>
      <c r="J174" s="179">
        <v>0</v>
      </c>
      <c r="K174" s="179">
        <v>0</v>
      </c>
      <c r="L174" s="179">
        <v>0</v>
      </c>
      <c r="M174" s="179">
        <v>0</v>
      </c>
      <c r="N174" s="179">
        <v>105</v>
      </c>
      <c r="O174" s="179">
        <v>0</v>
      </c>
      <c r="P174" s="179">
        <v>-105</v>
      </c>
      <c r="Q174" s="179">
        <v>0</v>
      </c>
      <c r="R174" s="179">
        <v>0</v>
      </c>
      <c r="S174" s="179">
        <v>281</v>
      </c>
      <c r="T174" s="179">
        <v>281</v>
      </c>
      <c r="U174" s="179">
        <v>0</v>
      </c>
      <c r="V174" s="179">
        <v>0</v>
      </c>
    </row>
    <row r="175" ht="22.9" customHeight="1" spans="1:22">
      <c r="A175" s="180" t="s">
        <v>564</v>
      </c>
      <c r="B175" s="179"/>
      <c r="C175" s="179">
        <v>2</v>
      </c>
      <c r="D175" s="179"/>
      <c r="E175" s="179"/>
      <c r="F175" s="179"/>
      <c r="G175" s="179">
        <v>2</v>
      </c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79">
        <v>2</v>
      </c>
      <c r="T175" s="179">
        <v>2</v>
      </c>
      <c r="U175" s="179">
        <v>0</v>
      </c>
      <c r="V175" s="179"/>
    </row>
    <row r="176" ht="22.9" customHeight="1" spans="1:22">
      <c r="A176" s="180" t="s">
        <v>565</v>
      </c>
      <c r="B176" s="179"/>
      <c r="C176" s="179">
        <v>279</v>
      </c>
      <c r="D176" s="179"/>
      <c r="E176" s="179"/>
      <c r="F176" s="179">
        <v>174</v>
      </c>
      <c r="G176" s="179"/>
      <c r="H176" s="179"/>
      <c r="I176" s="179"/>
      <c r="J176" s="179"/>
      <c r="K176" s="179"/>
      <c r="L176" s="179"/>
      <c r="M176" s="179"/>
      <c r="N176" s="179">
        <v>105</v>
      </c>
      <c r="O176" s="179"/>
      <c r="P176" s="179"/>
      <c r="Q176" s="179"/>
      <c r="R176" s="179"/>
      <c r="S176" s="179">
        <v>279</v>
      </c>
      <c r="T176" s="179">
        <v>279</v>
      </c>
      <c r="U176" s="179">
        <v>0</v>
      </c>
      <c r="V176" s="179"/>
    </row>
    <row r="177" ht="22.9" customHeight="1" spans="1:22">
      <c r="A177" s="180" t="s">
        <v>566</v>
      </c>
      <c r="B177" s="179"/>
      <c r="C177" s="179">
        <v>0</v>
      </c>
      <c r="D177" s="179"/>
      <c r="E177" s="179">
        <v>105</v>
      </c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>
        <v>-105</v>
      </c>
      <c r="Q177" s="179"/>
      <c r="R177" s="179"/>
      <c r="S177" s="179">
        <v>0</v>
      </c>
      <c r="T177" s="179">
        <v>0</v>
      </c>
      <c r="U177" s="179">
        <v>0</v>
      </c>
      <c r="V177" s="179"/>
    </row>
    <row r="178" ht="22.9" customHeight="1" spans="1:22">
      <c r="A178" s="180" t="s">
        <v>567</v>
      </c>
      <c r="B178" s="179">
        <v>0</v>
      </c>
      <c r="C178" s="179">
        <v>0</v>
      </c>
      <c r="D178" s="179">
        <v>0</v>
      </c>
      <c r="E178" s="179">
        <v>0</v>
      </c>
      <c r="F178" s="179">
        <v>0</v>
      </c>
      <c r="G178" s="179">
        <v>0</v>
      </c>
      <c r="H178" s="179">
        <v>0</v>
      </c>
      <c r="I178" s="179">
        <v>0</v>
      </c>
      <c r="J178" s="179">
        <v>0</v>
      </c>
      <c r="K178" s="179">
        <v>0</v>
      </c>
      <c r="L178" s="179">
        <v>0</v>
      </c>
      <c r="M178" s="179">
        <v>0</v>
      </c>
      <c r="N178" s="179">
        <v>0</v>
      </c>
      <c r="O178" s="179">
        <v>0</v>
      </c>
      <c r="P178" s="179">
        <v>0</v>
      </c>
      <c r="Q178" s="179">
        <v>0</v>
      </c>
      <c r="R178" s="179">
        <v>0</v>
      </c>
      <c r="S178" s="179">
        <v>0</v>
      </c>
      <c r="T178" s="179">
        <v>0</v>
      </c>
      <c r="U178" s="179">
        <v>0</v>
      </c>
      <c r="V178" s="179">
        <v>0</v>
      </c>
    </row>
    <row r="179" ht="22.9" customHeight="1" spans="1:22">
      <c r="A179" s="180" t="s">
        <v>568</v>
      </c>
      <c r="B179" s="179"/>
      <c r="C179" s="179">
        <v>0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79">
        <v>0</v>
      </c>
      <c r="T179" s="179">
        <v>0</v>
      </c>
      <c r="U179" s="179">
        <v>0</v>
      </c>
      <c r="V179" s="179"/>
    </row>
    <row r="180" ht="22.9" customHeight="1" spans="1:22">
      <c r="A180" s="180" t="s">
        <v>569</v>
      </c>
      <c r="B180" s="179"/>
      <c r="C180" s="179">
        <v>0</v>
      </c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79">
        <v>0</v>
      </c>
      <c r="T180" s="179">
        <v>0</v>
      </c>
      <c r="U180" s="179">
        <v>0</v>
      </c>
      <c r="V180" s="179"/>
    </row>
    <row r="181" ht="22.9" customHeight="1" spans="1:22">
      <c r="A181" s="180" t="s">
        <v>570</v>
      </c>
      <c r="B181" s="179"/>
      <c r="C181" s="179">
        <v>0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>
        <v>0</v>
      </c>
      <c r="T181" s="179">
        <v>0</v>
      </c>
      <c r="U181" s="179">
        <v>0</v>
      </c>
      <c r="V181" s="179"/>
    </row>
    <row r="182" ht="22.9" customHeight="1" spans="1:22">
      <c r="A182" s="180" t="s">
        <v>571</v>
      </c>
      <c r="B182" s="179"/>
      <c r="C182" s="179">
        <v>0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>
        <v>0</v>
      </c>
      <c r="T182" s="179">
        <v>0</v>
      </c>
      <c r="U182" s="179">
        <v>0</v>
      </c>
      <c r="V182" s="179"/>
    </row>
    <row r="183" ht="22.9" customHeight="1" spans="1:22">
      <c r="A183" s="180" t="s">
        <v>572</v>
      </c>
      <c r="B183" s="179"/>
      <c r="C183" s="179">
        <v>0</v>
      </c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79">
        <v>0</v>
      </c>
      <c r="T183" s="179">
        <v>0</v>
      </c>
      <c r="U183" s="179">
        <v>0</v>
      </c>
      <c r="V183" s="179"/>
    </row>
    <row r="184" ht="22.9" customHeight="1" spans="1:22">
      <c r="A184" s="180" t="s">
        <v>346</v>
      </c>
      <c r="B184" s="179">
        <v>0</v>
      </c>
      <c r="C184" s="179">
        <v>0</v>
      </c>
      <c r="D184" s="179">
        <v>0</v>
      </c>
      <c r="E184" s="179">
        <v>0</v>
      </c>
      <c r="F184" s="179">
        <v>0</v>
      </c>
      <c r="G184" s="179">
        <v>0</v>
      </c>
      <c r="H184" s="179">
        <v>0</v>
      </c>
      <c r="I184" s="179">
        <v>0</v>
      </c>
      <c r="J184" s="179">
        <v>0</v>
      </c>
      <c r="K184" s="179">
        <v>0</v>
      </c>
      <c r="L184" s="179">
        <v>0</v>
      </c>
      <c r="M184" s="179">
        <v>0</v>
      </c>
      <c r="N184" s="179">
        <v>0</v>
      </c>
      <c r="O184" s="179">
        <v>0</v>
      </c>
      <c r="P184" s="179">
        <v>0</v>
      </c>
      <c r="Q184" s="179">
        <v>0</v>
      </c>
      <c r="R184" s="179">
        <v>0</v>
      </c>
      <c r="S184" s="179">
        <v>0</v>
      </c>
      <c r="T184" s="179">
        <v>0</v>
      </c>
      <c r="U184" s="179">
        <v>0</v>
      </c>
      <c r="V184" s="179">
        <v>0</v>
      </c>
    </row>
    <row r="185" ht="22.9" customHeight="1" spans="1:22">
      <c r="A185" s="180" t="s">
        <v>573</v>
      </c>
      <c r="B185" s="179"/>
      <c r="C185" s="179">
        <v>0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79">
        <v>0</v>
      </c>
      <c r="T185" s="179">
        <v>0</v>
      </c>
      <c r="U185" s="179">
        <v>0</v>
      </c>
      <c r="V185" s="179"/>
    </row>
    <row r="186" ht="22.9" customHeight="1" spans="1:22">
      <c r="A186" s="180" t="s">
        <v>574</v>
      </c>
      <c r="B186" s="179"/>
      <c r="C186" s="179">
        <v>0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>
        <v>0</v>
      </c>
      <c r="T186" s="179">
        <v>0</v>
      </c>
      <c r="U186" s="179">
        <v>0</v>
      </c>
      <c r="V186" s="179"/>
    </row>
    <row r="187" ht="22.9" customHeight="1" spans="1:22">
      <c r="A187" s="180" t="s">
        <v>575</v>
      </c>
      <c r="B187" s="179"/>
      <c r="C187" s="179">
        <v>0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>
        <v>0</v>
      </c>
      <c r="T187" s="179">
        <v>0</v>
      </c>
      <c r="U187" s="179">
        <v>0</v>
      </c>
      <c r="V187" s="179"/>
    </row>
    <row r="188" ht="22.9" customHeight="1" spans="1:22">
      <c r="A188" s="180" t="s">
        <v>576</v>
      </c>
      <c r="B188" s="179"/>
      <c r="C188" s="179">
        <v>0</v>
      </c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>
        <v>0</v>
      </c>
      <c r="T188" s="179">
        <v>0</v>
      </c>
      <c r="U188" s="179">
        <v>0</v>
      </c>
      <c r="V188" s="179"/>
    </row>
    <row r="189" ht="22.9" customHeight="1" spans="1:22">
      <c r="A189" s="180" t="s">
        <v>577</v>
      </c>
      <c r="B189" s="179"/>
      <c r="C189" s="179">
        <v>0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>
        <v>0</v>
      </c>
      <c r="T189" s="179">
        <v>0</v>
      </c>
      <c r="U189" s="179">
        <v>0</v>
      </c>
      <c r="V189" s="179"/>
    </row>
    <row r="190" ht="22.9" customHeight="1" spans="1:22">
      <c r="A190" s="180" t="s">
        <v>540</v>
      </c>
      <c r="B190" s="179"/>
      <c r="C190" s="179">
        <v>0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>
        <v>0</v>
      </c>
      <c r="T190" s="179">
        <v>0</v>
      </c>
      <c r="U190" s="179">
        <v>0</v>
      </c>
      <c r="V190" s="179"/>
    </row>
    <row r="191" ht="22.9" customHeight="1" spans="1:22">
      <c r="A191" s="180" t="s">
        <v>578</v>
      </c>
      <c r="B191" s="179"/>
      <c r="C191" s="179">
        <v>0</v>
      </c>
      <c r="D191" s="179"/>
      <c r="E191" s="179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>
        <v>0</v>
      </c>
      <c r="T191" s="179">
        <v>0</v>
      </c>
      <c r="U191" s="179">
        <v>0</v>
      </c>
      <c r="V191" s="179"/>
    </row>
    <row r="192" ht="22.9" customHeight="1" spans="1:22">
      <c r="A192" s="180" t="s">
        <v>579</v>
      </c>
      <c r="B192" s="179"/>
      <c r="C192" s="179">
        <v>0</v>
      </c>
      <c r="D192" s="179"/>
      <c r="E192" s="179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>
        <v>0</v>
      </c>
      <c r="T192" s="179">
        <v>0</v>
      </c>
      <c r="U192" s="179">
        <v>0</v>
      </c>
      <c r="V192" s="179"/>
    </row>
    <row r="193" ht="22.9" customHeight="1" spans="1:22">
      <c r="A193" s="180" t="s">
        <v>580</v>
      </c>
      <c r="B193" s="179"/>
      <c r="C193" s="179">
        <v>0</v>
      </c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>
        <v>0</v>
      </c>
      <c r="T193" s="179">
        <v>0</v>
      </c>
      <c r="U193" s="179">
        <v>0</v>
      </c>
      <c r="V193" s="179"/>
    </row>
    <row r="194" ht="22.9" customHeight="1" spans="1:22">
      <c r="A194" s="180" t="s">
        <v>581</v>
      </c>
      <c r="B194" s="179">
        <v>433</v>
      </c>
      <c r="C194" s="179">
        <v>251</v>
      </c>
      <c r="D194" s="179">
        <v>0</v>
      </c>
      <c r="E194" s="179">
        <v>0</v>
      </c>
      <c r="F194" s="179">
        <v>0</v>
      </c>
      <c r="G194" s="179">
        <v>0</v>
      </c>
      <c r="H194" s="179">
        <v>0</v>
      </c>
      <c r="I194" s="179">
        <v>0</v>
      </c>
      <c r="J194" s="179">
        <v>0</v>
      </c>
      <c r="K194" s="179">
        <v>0</v>
      </c>
      <c r="L194" s="179">
        <v>0</v>
      </c>
      <c r="M194" s="179">
        <v>0</v>
      </c>
      <c r="N194" s="179">
        <v>251</v>
      </c>
      <c r="O194" s="179">
        <v>0</v>
      </c>
      <c r="P194" s="179">
        <v>0</v>
      </c>
      <c r="Q194" s="179">
        <v>0</v>
      </c>
      <c r="R194" s="179">
        <v>0</v>
      </c>
      <c r="S194" s="179">
        <v>684</v>
      </c>
      <c r="T194" s="179">
        <v>684</v>
      </c>
      <c r="U194" s="179">
        <v>0</v>
      </c>
      <c r="V194" s="179">
        <v>0</v>
      </c>
    </row>
    <row r="195" ht="22.9" customHeight="1" spans="1:22">
      <c r="A195" s="180" t="s">
        <v>582</v>
      </c>
      <c r="B195" s="179">
        <v>356</v>
      </c>
      <c r="C195" s="179">
        <v>114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>
        <v>114</v>
      </c>
      <c r="O195" s="179"/>
      <c r="P195" s="179"/>
      <c r="Q195" s="179"/>
      <c r="R195" s="179"/>
      <c r="S195" s="179">
        <v>470</v>
      </c>
      <c r="T195" s="179">
        <v>470</v>
      </c>
      <c r="U195" s="179">
        <v>0</v>
      </c>
      <c r="V195" s="179"/>
    </row>
    <row r="196" ht="22.9" customHeight="1" spans="1:22">
      <c r="A196" s="180" t="s">
        <v>583</v>
      </c>
      <c r="B196" s="179">
        <v>77</v>
      </c>
      <c r="C196" s="179">
        <v>112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>
        <v>112</v>
      </c>
      <c r="O196" s="179"/>
      <c r="P196" s="179"/>
      <c r="Q196" s="179"/>
      <c r="R196" s="179"/>
      <c r="S196" s="179">
        <v>189</v>
      </c>
      <c r="T196" s="179">
        <v>189</v>
      </c>
      <c r="U196" s="179">
        <v>0</v>
      </c>
      <c r="V196" s="179"/>
    </row>
    <row r="197" ht="22.9" customHeight="1" spans="1:22">
      <c r="A197" s="180" t="s">
        <v>584</v>
      </c>
      <c r="B197" s="179"/>
      <c r="C197" s="179">
        <v>25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>
        <v>25</v>
      </c>
      <c r="O197" s="179"/>
      <c r="P197" s="179"/>
      <c r="Q197" s="179"/>
      <c r="R197" s="179"/>
      <c r="S197" s="179">
        <v>25</v>
      </c>
      <c r="T197" s="179">
        <v>25</v>
      </c>
      <c r="U197" s="179">
        <v>0</v>
      </c>
      <c r="V197" s="179"/>
    </row>
    <row r="198" ht="22.9" customHeight="1" spans="1:22">
      <c r="A198" s="180" t="s">
        <v>585</v>
      </c>
      <c r="B198" s="179">
        <v>3000</v>
      </c>
      <c r="C198" s="179">
        <v>-2037</v>
      </c>
      <c r="D198" s="179">
        <v>0</v>
      </c>
      <c r="E198" s="179">
        <v>0</v>
      </c>
      <c r="F198" s="179">
        <v>0</v>
      </c>
      <c r="G198" s="179">
        <v>0</v>
      </c>
      <c r="H198" s="179">
        <v>0</v>
      </c>
      <c r="I198" s="179">
        <v>0</v>
      </c>
      <c r="J198" s="179">
        <v>0</v>
      </c>
      <c r="K198" s="179">
        <v>0</v>
      </c>
      <c r="L198" s="179">
        <v>0</v>
      </c>
      <c r="M198" s="179">
        <v>0</v>
      </c>
      <c r="N198" s="179">
        <v>82</v>
      </c>
      <c r="O198" s="179">
        <v>0</v>
      </c>
      <c r="P198" s="179">
        <v>-2119</v>
      </c>
      <c r="Q198" s="179">
        <v>0</v>
      </c>
      <c r="R198" s="179">
        <v>0</v>
      </c>
      <c r="S198" s="179">
        <v>963</v>
      </c>
      <c r="T198" s="179">
        <v>963</v>
      </c>
      <c r="U198" s="179">
        <v>0</v>
      </c>
      <c r="V198" s="179">
        <v>0</v>
      </c>
    </row>
    <row r="199" ht="22.9" customHeight="1" spans="1:22">
      <c r="A199" s="180" t="s">
        <v>586</v>
      </c>
      <c r="B199" s="179">
        <v>3000</v>
      </c>
      <c r="C199" s="179">
        <v>-2119</v>
      </c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>
        <v>-2119</v>
      </c>
      <c r="Q199" s="179"/>
      <c r="R199" s="179"/>
      <c r="S199" s="179">
        <v>881</v>
      </c>
      <c r="T199" s="179">
        <v>881</v>
      </c>
      <c r="U199" s="179">
        <v>0</v>
      </c>
      <c r="V199" s="179"/>
    </row>
    <row r="200" ht="22.9" customHeight="1" spans="1:22">
      <c r="A200" s="180" t="s">
        <v>587</v>
      </c>
      <c r="B200" s="179"/>
      <c r="C200" s="179">
        <v>82</v>
      </c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>
        <v>82</v>
      </c>
      <c r="O200" s="179"/>
      <c r="P200" s="179"/>
      <c r="Q200" s="179"/>
      <c r="R200" s="179"/>
      <c r="S200" s="179">
        <v>82</v>
      </c>
      <c r="T200" s="179">
        <v>82</v>
      </c>
      <c r="U200" s="179">
        <v>0</v>
      </c>
      <c r="V200" s="179"/>
    </row>
    <row r="201" ht="22.9" customHeight="1" spans="1:22">
      <c r="A201" s="180" t="s">
        <v>588</v>
      </c>
      <c r="B201" s="179"/>
      <c r="C201" s="179">
        <v>0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79">
        <v>0</v>
      </c>
      <c r="T201" s="179">
        <v>0</v>
      </c>
      <c r="U201" s="179">
        <v>0</v>
      </c>
      <c r="V201" s="179"/>
    </row>
    <row r="202" ht="22.9" customHeight="1" spans="1:22">
      <c r="A202" s="180" t="s">
        <v>589</v>
      </c>
      <c r="B202" s="179">
        <v>0</v>
      </c>
      <c r="C202" s="179">
        <v>0</v>
      </c>
      <c r="D202" s="179">
        <v>0</v>
      </c>
      <c r="E202" s="179">
        <v>0</v>
      </c>
      <c r="F202" s="179">
        <v>0</v>
      </c>
      <c r="G202" s="179">
        <v>0</v>
      </c>
      <c r="H202" s="179">
        <v>0</v>
      </c>
      <c r="I202" s="179">
        <v>0</v>
      </c>
      <c r="J202" s="179">
        <v>0</v>
      </c>
      <c r="K202" s="179">
        <v>0</v>
      </c>
      <c r="L202" s="179">
        <v>0</v>
      </c>
      <c r="M202" s="179">
        <v>0</v>
      </c>
      <c r="N202" s="179">
        <v>0</v>
      </c>
      <c r="O202" s="179">
        <v>0</v>
      </c>
      <c r="P202" s="179">
        <v>0</v>
      </c>
      <c r="Q202" s="179">
        <v>0</v>
      </c>
      <c r="R202" s="179">
        <v>0</v>
      </c>
      <c r="S202" s="179">
        <v>0</v>
      </c>
      <c r="T202" s="179">
        <v>0</v>
      </c>
      <c r="U202" s="179">
        <v>0</v>
      </c>
      <c r="V202" s="179">
        <v>0</v>
      </c>
    </row>
    <row r="203" ht="22.9" customHeight="1" spans="1:22">
      <c r="A203" s="180" t="s">
        <v>590</v>
      </c>
      <c r="B203" s="179"/>
      <c r="C203" s="179">
        <v>0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79">
        <v>0</v>
      </c>
      <c r="T203" s="179">
        <v>0</v>
      </c>
      <c r="U203" s="179">
        <v>0</v>
      </c>
      <c r="V203" s="179"/>
    </row>
    <row r="204" ht="22.9" customHeight="1" spans="1:22">
      <c r="A204" s="180" t="s">
        <v>591</v>
      </c>
      <c r="B204" s="179"/>
      <c r="C204" s="179">
        <v>0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>
        <v>0</v>
      </c>
      <c r="T204" s="179">
        <v>0</v>
      </c>
      <c r="U204" s="179">
        <v>0</v>
      </c>
      <c r="V204" s="179"/>
    </row>
    <row r="205" ht="22.9" customHeight="1" spans="1:22">
      <c r="A205" s="180" t="s">
        <v>592</v>
      </c>
      <c r="B205" s="179"/>
      <c r="C205" s="179">
        <v>0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>
        <v>0</v>
      </c>
      <c r="T205" s="179">
        <v>0</v>
      </c>
      <c r="U205" s="179">
        <v>0</v>
      </c>
      <c r="V205" s="179"/>
    </row>
    <row r="206" ht="22.9" customHeight="1" spans="1:22">
      <c r="A206" s="180" t="s">
        <v>593</v>
      </c>
      <c r="B206" s="179"/>
      <c r="C206" s="179">
        <v>0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>
        <v>0</v>
      </c>
      <c r="T206" s="179">
        <v>0</v>
      </c>
      <c r="U206" s="179">
        <v>0</v>
      </c>
      <c r="V206" s="179"/>
    </row>
    <row r="207" ht="22.9" customHeight="1" spans="1:22">
      <c r="A207" s="180" t="s">
        <v>594</v>
      </c>
      <c r="B207" s="179">
        <v>2999</v>
      </c>
      <c r="C207" s="179">
        <v>3734</v>
      </c>
      <c r="D207" s="179">
        <v>0</v>
      </c>
      <c r="E207" s="179">
        <v>0</v>
      </c>
      <c r="F207" s="179">
        <v>0</v>
      </c>
      <c r="G207" s="179">
        <v>0</v>
      </c>
      <c r="H207" s="179">
        <v>0</v>
      </c>
      <c r="I207" s="179">
        <v>0</v>
      </c>
      <c r="J207" s="179">
        <v>0</v>
      </c>
      <c r="K207" s="179">
        <v>0</v>
      </c>
      <c r="L207" s="179">
        <v>0</v>
      </c>
      <c r="M207" s="179">
        <v>0</v>
      </c>
      <c r="N207" s="179">
        <v>5612</v>
      </c>
      <c r="O207" s="179">
        <v>0</v>
      </c>
      <c r="P207" s="179">
        <v>-1878</v>
      </c>
      <c r="Q207" s="179">
        <v>0</v>
      </c>
      <c r="R207" s="179">
        <v>0</v>
      </c>
      <c r="S207" s="179">
        <v>6733</v>
      </c>
      <c r="T207" s="179">
        <v>6733</v>
      </c>
      <c r="U207" s="179">
        <v>0</v>
      </c>
      <c r="V207" s="179">
        <v>0</v>
      </c>
    </row>
    <row r="208" ht="22.9" customHeight="1" spans="1:22">
      <c r="A208" s="180" t="s">
        <v>595</v>
      </c>
      <c r="B208" s="179">
        <v>2342</v>
      </c>
      <c r="C208" s="179">
        <v>-1783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>
        <v>-1783</v>
      </c>
      <c r="Q208" s="179"/>
      <c r="R208" s="179"/>
      <c r="S208" s="179">
        <v>559</v>
      </c>
      <c r="T208" s="179">
        <v>559</v>
      </c>
      <c r="U208" s="179">
        <v>0</v>
      </c>
      <c r="V208" s="179"/>
    </row>
    <row r="209" ht="22.9" customHeight="1" spans="1:22">
      <c r="A209" s="180" t="s">
        <v>596</v>
      </c>
      <c r="B209" s="179">
        <v>657</v>
      </c>
      <c r="C209" s="179">
        <v>-95</v>
      </c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>
        <v>-95</v>
      </c>
      <c r="Q209" s="179"/>
      <c r="R209" s="179"/>
      <c r="S209" s="179">
        <v>562</v>
      </c>
      <c r="T209" s="179">
        <v>562</v>
      </c>
      <c r="U209" s="179">
        <v>0</v>
      </c>
      <c r="V209" s="179"/>
    </row>
    <row r="210" ht="22.9" customHeight="1" spans="1:22">
      <c r="A210" s="180" t="s">
        <v>597</v>
      </c>
      <c r="B210" s="179"/>
      <c r="C210" s="179">
        <v>5612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>
        <v>5612</v>
      </c>
      <c r="O210" s="179"/>
      <c r="P210" s="179"/>
      <c r="Q210" s="179"/>
      <c r="R210" s="179"/>
      <c r="S210" s="179">
        <v>5612</v>
      </c>
      <c r="T210" s="179">
        <v>5612</v>
      </c>
      <c r="U210" s="179">
        <v>0</v>
      </c>
      <c r="V210" s="179"/>
    </row>
    <row r="211" ht="22.9" customHeight="1" spans="1:22">
      <c r="A211" s="180" t="s">
        <v>598</v>
      </c>
      <c r="B211" s="179"/>
      <c r="C211" s="179">
        <v>0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>
        <v>0</v>
      </c>
      <c r="T211" s="179">
        <v>0</v>
      </c>
      <c r="U211" s="179">
        <v>0</v>
      </c>
      <c r="V211" s="179"/>
    </row>
    <row r="212" ht="22.9" customHeight="1" spans="1:22">
      <c r="A212" s="180" t="s">
        <v>599</v>
      </c>
      <c r="B212" s="179"/>
      <c r="C212" s="179">
        <v>0</v>
      </c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>
        <v>0</v>
      </c>
      <c r="T212" s="179">
        <v>0</v>
      </c>
      <c r="U212" s="179">
        <v>0</v>
      </c>
      <c r="V212" s="179"/>
    </row>
    <row r="213" ht="22.9" customHeight="1" spans="1:22">
      <c r="A213" s="180" t="s">
        <v>600</v>
      </c>
      <c r="B213" s="179"/>
      <c r="C213" s="179">
        <v>0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>
        <v>0</v>
      </c>
      <c r="T213" s="179">
        <v>0</v>
      </c>
      <c r="U213" s="179">
        <v>0</v>
      </c>
      <c r="V213" s="179"/>
    </row>
    <row r="214" ht="22.9" customHeight="1" spans="1:22">
      <c r="A214" s="180" t="s">
        <v>601</v>
      </c>
      <c r="B214" s="179"/>
      <c r="C214" s="179">
        <v>0</v>
      </c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>
        <v>0</v>
      </c>
      <c r="T214" s="179">
        <v>0</v>
      </c>
      <c r="U214" s="179">
        <v>0</v>
      </c>
      <c r="V214" s="179"/>
    </row>
    <row r="215" ht="22.9" customHeight="1" spans="1:22">
      <c r="A215" s="180" t="s">
        <v>602</v>
      </c>
      <c r="B215" s="179">
        <v>2000</v>
      </c>
      <c r="C215" s="179">
        <v>-2000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>
        <v>-2000</v>
      </c>
      <c r="Q215" s="179"/>
      <c r="R215" s="179"/>
      <c r="S215" s="179">
        <v>0</v>
      </c>
      <c r="T215" s="179">
        <v>0</v>
      </c>
      <c r="U215" s="179">
        <v>0</v>
      </c>
      <c r="V215" s="179"/>
    </row>
    <row r="216" ht="22.9" customHeight="1" spans="1:22">
      <c r="A216" s="180" t="s">
        <v>603</v>
      </c>
      <c r="B216" s="179">
        <v>0</v>
      </c>
      <c r="C216" s="179">
        <v>40</v>
      </c>
      <c r="D216" s="179">
        <v>0</v>
      </c>
      <c r="E216" s="179">
        <v>27371</v>
      </c>
      <c r="F216" s="179">
        <v>40</v>
      </c>
      <c r="G216" s="179">
        <v>0</v>
      </c>
      <c r="H216" s="179">
        <v>0</v>
      </c>
      <c r="I216" s="179">
        <v>0</v>
      </c>
      <c r="J216" s="179">
        <v>0</v>
      </c>
      <c r="K216" s="179">
        <v>0</v>
      </c>
      <c r="L216" s="179">
        <v>0</v>
      </c>
      <c r="M216" s="179">
        <v>0</v>
      </c>
      <c r="N216" s="179">
        <v>0</v>
      </c>
      <c r="O216" s="179">
        <v>0</v>
      </c>
      <c r="P216" s="179">
        <v>-27371</v>
      </c>
      <c r="Q216" s="179">
        <v>0</v>
      </c>
      <c r="R216" s="179">
        <v>0</v>
      </c>
      <c r="S216" s="179">
        <v>40</v>
      </c>
      <c r="T216" s="179">
        <v>0</v>
      </c>
      <c r="U216" s="179">
        <v>40</v>
      </c>
      <c r="V216" s="179">
        <v>40</v>
      </c>
    </row>
    <row r="217" ht="22.9" customHeight="1" spans="1:22">
      <c r="A217" s="180" t="s">
        <v>604</v>
      </c>
      <c r="B217" s="179"/>
      <c r="C217" s="179">
        <v>0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>
        <v>0</v>
      </c>
      <c r="T217" s="179">
        <v>0</v>
      </c>
      <c r="U217" s="179">
        <v>0</v>
      </c>
      <c r="V217" s="179"/>
    </row>
    <row r="218" ht="22.9" customHeight="1" spans="1:22">
      <c r="A218" s="180" t="s">
        <v>605</v>
      </c>
      <c r="B218" s="179"/>
      <c r="C218" s="179">
        <v>40</v>
      </c>
      <c r="D218" s="179"/>
      <c r="E218" s="179">
        <v>27371</v>
      </c>
      <c r="F218" s="179">
        <v>40</v>
      </c>
      <c r="G218" s="179"/>
      <c r="H218" s="179"/>
      <c r="I218" s="179"/>
      <c r="J218" s="179"/>
      <c r="K218" s="179"/>
      <c r="L218" s="179"/>
      <c r="M218" s="179"/>
      <c r="N218" s="179"/>
      <c r="O218" s="179"/>
      <c r="P218" s="179">
        <v>-27371</v>
      </c>
      <c r="Q218" s="179"/>
      <c r="R218" s="179"/>
      <c r="S218" s="179">
        <v>40</v>
      </c>
      <c r="T218" s="179">
        <v>0</v>
      </c>
      <c r="U218" s="179">
        <v>40</v>
      </c>
      <c r="V218" s="179">
        <v>40</v>
      </c>
    </row>
    <row r="219" ht="22.9" customHeight="1" spans="1:22">
      <c r="A219" s="180" t="s">
        <v>606</v>
      </c>
      <c r="B219" s="179">
        <v>2419</v>
      </c>
      <c r="C219" s="179">
        <v>-314</v>
      </c>
      <c r="D219" s="179">
        <v>0</v>
      </c>
      <c r="E219" s="179">
        <v>0</v>
      </c>
      <c r="F219" s="179">
        <v>0</v>
      </c>
      <c r="G219" s="179">
        <v>0</v>
      </c>
      <c r="H219" s="179">
        <v>0</v>
      </c>
      <c r="I219" s="179">
        <v>0</v>
      </c>
      <c r="J219" s="179">
        <v>0</v>
      </c>
      <c r="K219" s="179">
        <v>0</v>
      </c>
      <c r="L219" s="179">
        <v>0</v>
      </c>
      <c r="M219" s="179">
        <v>0</v>
      </c>
      <c r="N219" s="179">
        <v>0</v>
      </c>
      <c r="O219" s="179">
        <v>0</v>
      </c>
      <c r="P219" s="179">
        <v>-314</v>
      </c>
      <c r="Q219" s="179">
        <v>0</v>
      </c>
      <c r="R219" s="179">
        <v>0</v>
      </c>
      <c r="S219" s="179">
        <v>2105</v>
      </c>
      <c r="T219" s="179">
        <v>2105</v>
      </c>
      <c r="U219" s="179">
        <v>0</v>
      </c>
      <c r="V219" s="179">
        <v>0</v>
      </c>
    </row>
    <row r="220" ht="22.9" customHeight="1" spans="1:22">
      <c r="A220" s="180" t="s">
        <v>607</v>
      </c>
      <c r="B220" s="179"/>
      <c r="C220" s="179">
        <v>0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>
        <v>0</v>
      </c>
      <c r="T220" s="179">
        <v>0</v>
      </c>
      <c r="U220" s="179">
        <v>0</v>
      </c>
      <c r="V220" s="179"/>
    </row>
    <row r="221" ht="22.9" customHeight="1" spans="1:22">
      <c r="A221" s="180" t="s">
        <v>608</v>
      </c>
      <c r="B221" s="179"/>
      <c r="C221" s="179">
        <v>0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>
        <v>0</v>
      </c>
      <c r="T221" s="179">
        <v>0</v>
      </c>
      <c r="U221" s="179">
        <v>0</v>
      </c>
      <c r="V221" s="179"/>
    </row>
    <row r="222" ht="22.9" customHeight="1" spans="1:22">
      <c r="A222" s="180" t="s">
        <v>609</v>
      </c>
      <c r="B222" s="179">
        <v>2419</v>
      </c>
      <c r="C222" s="179">
        <v>-314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>
        <v>-314</v>
      </c>
      <c r="Q222" s="179"/>
      <c r="R222" s="179"/>
      <c r="S222" s="179">
        <v>2105</v>
      </c>
      <c r="T222" s="179">
        <v>2105</v>
      </c>
      <c r="U222" s="179">
        <v>0</v>
      </c>
      <c r="V222" s="179"/>
    </row>
    <row r="223" ht="22.9" customHeight="1" spans="1:22">
      <c r="A223" s="180" t="s">
        <v>610</v>
      </c>
      <c r="B223" s="179">
        <v>41</v>
      </c>
      <c r="C223" s="179">
        <v>-25</v>
      </c>
      <c r="D223" s="179">
        <v>0</v>
      </c>
      <c r="E223" s="179">
        <v>0</v>
      </c>
      <c r="F223" s="179">
        <v>0</v>
      </c>
      <c r="G223" s="179">
        <v>0</v>
      </c>
      <c r="H223" s="179">
        <v>0</v>
      </c>
      <c r="I223" s="179">
        <v>0</v>
      </c>
      <c r="J223" s="179">
        <v>0</v>
      </c>
      <c r="K223" s="179">
        <v>0</v>
      </c>
      <c r="L223" s="179">
        <v>0</v>
      </c>
      <c r="M223" s="179">
        <v>0</v>
      </c>
      <c r="N223" s="179">
        <v>0</v>
      </c>
      <c r="O223" s="179">
        <v>0</v>
      </c>
      <c r="P223" s="179">
        <v>-25</v>
      </c>
      <c r="Q223" s="179">
        <v>0</v>
      </c>
      <c r="R223" s="179">
        <v>0</v>
      </c>
      <c r="S223" s="179">
        <v>16</v>
      </c>
      <c r="T223" s="179">
        <v>16</v>
      </c>
      <c r="U223" s="179">
        <v>0</v>
      </c>
      <c r="V223" s="179">
        <v>0</v>
      </c>
    </row>
    <row r="224" ht="22.9" customHeight="1" spans="1:22">
      <c r="A224" s="180" t="s">
        <v>611</v>
      </c>
      <c r="B224" s="179"/>
      <c r="C224" s="179">
        <v>0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79">
        <v>0</v>
      </c>
      <c r="T224" s="179">
        <v>0</v>
      </c>
      <c r="U224" s="179">
        <v>0</v>
      </c>
      <c r="V224" s="179"/>
    </row>
    <row r="225" ht="22.9" customHeight="1" spans="1:22">
      <c r="A225" s="180" t="s">
        <v>612</v>
      </c>
      <c r="B225" s="179"/>
      <c r="C225" s="179">
        <v>0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79">
        <v>0</v>
      </c>
      <c r="T225" s="179">
        <v>0</v>
      </c>
      <c r="U225" s="179">
        <v>0</v>
      </c>
      <c r="V225" s="179"/>
    </row>
    <row r="226" ht="22.9" customHeight="1" spans="1:22">
      <c r="A226" s="180" t="s">
        <v>613</v>
      </c>
      <c r="B226" s="179">
        <v>41</v>
      </c>
      <c r="C226" s="179">
        <v>-25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>
        <v>-25</v>
      </c>
      <c r="Q226" s="179"/>
      <c r="R226" s="179"/>
      <c r="S226" s="179">
        <v>16</v>
      </c>
      <c r="T226" s="179">
        <v>16</v>
      </c>
      <c r="U226" s="179">
        <v>0</v>
      </c>
      <c r="V226" s="179"/>
    </row>
  </sheetData>
  <mergeCells count="10">
    <mergeCell ref="A1:V1"/>
    <mergeCell ref="A2:V2"/>
    <mergeCell ref="A3:V3"/>
    <mergeCell ref="C4:R4"/>
    <mergeCell ref="A4:A5"/>
    <mergeCell ref="B4:B5"/>
    <mergeCell ref="S4:S5"/>
    <mergeCell ref="T4:T5"/>
    <mergeCell ref="U4:U5"/>
    <mergeCell ref="V4:V5"/>
  </mergeCells>
  <pageMargins left="0.707638888888889" right="0.707638888888889" top="0.747916666666667" bottom="0.747916666666667" header="0.313888888888889" footer="0.313888888888889"/>
  <pageSetup paperSize="9" scale="59" fitToHeight="0" orientation="landscape" horizontalDpi="600"/>
  <headerFooter alignWithMargins="0">
    <oddFooter>&amp;C‐ 40 ‐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E168"/>
  <sheetViews>
    <sheetView showGridLines="0" showZeros="0" workbookViewId="0">
      <selection activeCell="G30" sqref="G30"/>
    </sheetView>
  </sheetViews>
  <sheetFormatPr defaultColWidth="9.125" defaultRowHeight="14.25"/>
  <cols>
    <col min="1" max="1" width="22.75" style="53" customWidth="1"/>
    <col min="2" max="3" width="8.625" style="53" customWidth="1"/>
    <col min="4" max="4" width="10" style="53" customWidth="1"/>
    <col min="5" max="13" width="8.625" style="53" customWidth="1"/>
    <col min="14" max="14" width="28.375" style="53" customWidth="1"/>
    <col min="15" max="16" width="8.625" style="53" customWidth="1"/>
    <col min="17" max="17" width="11.75" style="53" customWidth="1"/>
    <col min="18" max="25" width="8.625" style="53" customWidth="1"/>
    <col min="26" max="26" width="8.875" style="53" customWidth="1"/>
    <col min="27" max="30" width="9.125" style="53" hidden="1" customWidth="1"/>
    <col min="31" max="16384" width="9.125" style="53"/>
  </cols>
  <sheetData>
    <row r="1" ht="27" spans="1:26">
      <c r="A1" s="103" t="s">
        <v>48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 t="s">
        <v>48</v>
      </c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ht="15" customHeight="1" spans="1:26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 t="s">
        <v>617</v>
      </c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 t="s">
        <v>617</v>
      </c>
    </row>
    <row r="3" ht="15" customHeight="1" spans="1:26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 t="s">
        <v>155</v>
      </c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 t="s">
        <v>155</v>
      </c>
    </row>
    <row r="4" spans="1:30">
      <c r="A4" s="137" t="s">
        <v>96</v>
      </c>
      <c r="B4" s="153" t="s">
        <v>97</v>
      </c>
      <c r="C4" s="154"/>
      <c r="D4" s="155"/>
      <c r="E4" s="153" t="s">
        <v>98</v>
      </c>
      <c r="F4" s="154"/>
      <c r="G4" s="155"/>
      <c r="H4" s="153" t="s">
        <v>99</v>
      </c>
      <c r="I4" s="154"/>
      <c r="J4" s="155"/>
      <c r="K4" s="153" t="s">
        <v>100</v>
      </c>
      <c r="L4" s="154"/>
      <c r="M4" s="155"/>
      <c r="N4" s="137" t="s">
        <v>96</v>
      </c>
      <c r="O4" s="138" t="s">
        <v>97</v>
      </c>
      <c r="P4" s="139"/>
      <c r="Q4" s="140"/>
      <c r="R4" s="153" t="s">
        <v>98</v>
      </c>
      <c r="S4" s="154"/>
      <c r="T4" s="155"/>
      <c r="U4" s="153" t="s">
        <v>99</v>
      </c>
      <c r="V4" s="154"/>
      <c r="W4" s="155"/>
      <c r="X4" s="153" t="s">
        <v>100</v>
      </c>
      <c r="Y4" s="154"/>
      <c r="Z4" s="155"/>
      <c r="AA4" s="164"/>
      <c r="AB4" s="165" t="s">
        <v>618</v>
      </c>
      <c r="AC4" s="165" t="s">
        <v>619</v>
      </c>
      <c r="AD4" s="165" t="s">
        <v>620</v>
      </c>
    </row>
    <row r="5" s="150" customFormat="1" ht="31.5" customHeight="1" spans="1:30">
      <c r="A5" s="144"/>
      <c r="B5" s="107" t="s">
        <v>101</v>
      </c>
      <c r="C5" s="107" t="s">
        <v>102</v>
      </c>
      <c r="D5" s="107" t="s">
        <v>103</v>
      </c>
      <c r="E5" s="107" t="s">
        <v>101</v>
      </c>
      <c r="F5" s="107" t="s">
        <v>102</v>
      </c>
      <c r="G5" s="107" t="s">
        <v>103</v>
      </c>
      <c r="H5" s="107" t="s">
        <v>101</v>
      </c>
      <c r="I5" s="107" t="s">
        <v>102</v>
      </c>
      <c r="J5" s="107" t="s">
        <v>103</v>
      </c>
      <c r="K5" s="107" t="s">
        <v>101</v>
      </c>
      <c r="L5" s="107" t="s">
        <v>102</v>
      </c>
      <c r="M5" s="107" t="s">
        <v>103</v>
      </c>
      <c r="N5" s="144"/>
      <c r="O5" s="107" t="s">
        <v>101</v>
      </c>
      <c r="P5" s="107" t="s">
        <v>102</v>
      </c>
      <c r="Q5" s="107" t="s">
        <v>103</v>
      </c>
      <c r="R5" s="107" t="s">
        <v>101</v>
      </c>
      <c r="S5" s="107" t="s">
        <v>102</v>
      </c>
      <c r="T5" s="107" t="s">
        <v>103</v>
      </c>
      <c r="U5" s="107" t="s">
        <v>101</v>
      </c>
      <c r="V5" s="107" t="s">
        <v>102</v>
      </c>
      <c r="W5" s="107" t="s">
        <v>103</v>
      </c>
      <c r="X5" s="107" t="s">
        <v>101</v>
      </c>
      <c r="Y5" s="107" t="s">
        <v>102</v>
      </c>
      <c r="Z5" s="107" t="s">
        <v>103</v>
      </c>
      <c r="AA5" s="166"/>
      <c r="AB5" s="167"/>
      <c r="AC5" s="167"/>
      <c r="AD5" s="167"/>
    </row>
    <row r="6" spans="1:31">
      <c r="A6" s="147" t="s">
        <v>621</v>
      </c>
      <c r="B6" s="10">
        <f t="shared" ref="B6:D7" si="0">E6+H6+K6</f>
        <v>39851</v>
      </c>
      <c r="C6" s="10">
        <f>F6+I6+L6</f>
        <v>39451</v>
      </c>
      <c r="D6" s="10">
        <f>G6+J6+M6</f>
        <v>26326</v>
      </c>
      <c r="E6" s="10">
        <v>5185</v>
      </c>
      <c r="F6" s="10">
        <v>4785</v>
      </c>
      <c r="G6" s="10">
        <v>4700</v>
      </c>
      <c r="H6" s="10">
        <v>14666</v>
      </c>
      <c r="I6" s="10">
        <v>14666</v>
      </c>
      <c r="J6" s="10">
        <v>4569</v>
      </c>
      <c r="K6" s="157">
        <v>20000</v>
      </c>
      <c r="L6" s="157">
        <v>20000</v>
      </c>
      <c r="M6" s="157">
        <v>17057</v>
      </c>
      <c r="N6" s="145" t="s">
        <v>473</v>
      </c>
      <c r="O6" s="158">
        <f t="shared" ref="O6:O16" si="1">R6+U6+X6</f>
        <v>0</v>
      </c>
      <c r="P6" s="158">
        <f t="shared" ref="P6:P16" si="2">S6+V6+Y6</f>
        <v>0</v>
      </c>
      <c r="Q6" s="158">
        <f t="shared" ref="Q6:Q16" si="3">T6+W6+Z6</f>
        <v>0</v>
      </c>
      <c r="R6" s="10"/>
      <c r="S6" s="10"/>
      <c r="T6" s="10"/>
      <c r="U6" s="10"/>
      <c r="V6" s="10"/>
      <c r="W6" s="10"/>
      <c r="X6" s="157"/>
      <c r="Y6" s="157"/>
      <c r="Z6" s="157"/>
      <c r="AA6" s="164">
        <v>0</v>
      </c>
      <c r="AB6" s="168">
        <v>1331410</v>
      </c>
      <c r="AC6" s="168">
        <v>0</v>
      </c>
      <c r="AD6" s="168">
        <v>0</v>
      </c>
      <c r="AE6" s="169"/>
    </row>
    <row r="7" spans="1:31">
      <c r="A7" s="147" t="s">
        <v>622</v>
      </c>
      <c r="B7" s="10">
        <f>E7+H7+K7</f>
        <v>10634</v>
      </c>
      <c r="C7" s="10">
        <f>F7+I7+L7</f>
        <v>11116</v>
      </c>
      <c r="D7" s="10">
        <f>G7+J7+M7</f>
        <v>18784</v>
      </c>
      <c r="E7" s="156">
        <v>9400</v>
      </c>
      <c r="F7" s="10">
        <v>9400</v>
      </c>
      <c r="G7" s="10">
        <v>10431</v>
      </c>
      <c r="H7" s="10">
        <v>1234</v>
      </c>
      <c r="I7" s="10">
        <v>1716</v>
      </c>
      <c r="J7" s="10">
        <v>1716</v>
      </c>
      <c r="K7" s="157"/>
      <c r="L7" s="157"/>
      <c r="M7" s="157">
        <v>6637</v>
      </c>
      <c r="N7" s="147" t="s">
        <v>480</v>
      </c>
      <c r="O7" s="158">
        <f>R7+U7+X7</f>
        <v>0</v>
      </c>
      <c r="P7" s="158">
        <f>S7+V7+Y7</f>
        <v>0</v>
      </c>
      <c r="Q7" s="158">
        <f>T7+W7+Z7</f>
        <v>0</v>
      </c>
      <c r="R7" s="156"/>
      <c r="S7" s="156"/>
      <c r="T7" s="156"/>
      <c r="U7" s="156"/>
      <c r="V7" s="156"/>
      <c r="W7" s="156"/>
      <c r="X7" s="161"/>
      <c r="Y7" s="161"/>
      <c r="Z7" s="157"/>
      <c r="AA7" s="164">
        <v>5946</v>
      </c>
      <c r="AB7" s="168">
        <v>722145</v>
      </c>
      <c r="AC7" s="168">
        <v>0</v>
      </c>
      <c r="AD7" s="168">
        <v>0</v>
      </c>
      <c r="AE7" s="169"/>
    </row>
    <row r="8" spans="1:31">
      <c r="A8" s="147"/>
      <c r="B8" s="147"/>
      <c r="C8" s="147"/>
      <c r="D8" s="147"/>
      <c r="E8" s="156"/>
      <c r="F8" s="10"/>
      <c r="G8" s="10"/>
      <c r="H8" s="10"/>
      <c r="I8" s="10"/>
      <c r="J8" s="10"/>
      <c r="K8" s="157"/>
      <c r="L8" s="157"/>
      <c r="M8" s="157"/>
      <c r="N8" s="147" t="s">
        <v>516</v>
      </c>
      <c r="O8" s="158">
        <f>R8+U8+X8</f>
        <v>0</v>
      </c>
      <c r="P8" s="158">
        <f>S8+V8+Y8</f>
        <v>0</v>
      </c>
      <c r="Q8" s="158">
        <f>T8+W8+Z8</f>
        <v>0</v>
      </c>
      <c r="R8" s="156"/>
      <c r="S8" s="156"/>
      <c r="T8" s="156"/>
      <c r="U8" s="156"/>
      <c r="V8" s="156"/>
      <c r="W8" s="156"/>
      <c r="X8" s="161"/>
      <c r="Y8" s="161"/>
      <c r="Z8" s="157"/>
      <c r="AA8" s="170">
        <v>5971</v>
      </c>
      <c r="AB8" s="147"/>
      <c r="AC8" s="147"/>
      <c r="AD8" s="147"/>
      <c r="AE8" s="169"/>
    </row>
    <row r="9" spans="1:31">
      <c r="A9" s="147"/>
      <c r="B9" s="147"/>
      <c r="C9" s="147"/>
      <c r="D9" s="147"/>
      <c r="E9" s="156"/>
      <c r="F9" s="10"/>
      <c r="G9" s="10"/>
      <c r="H9" s="10"/>
      <c r="I9" s="10"/>
      <c r="J9" s="10"/>
      <c r="K9" s="157"/>
      <c r="L9" s="157"/>
      <c r="M9" s="157"/>
      <c r="N9" s="147" t="s">
        <v>532</v>
      </c>
      <c r="O9" s="158">
        <f>R9+U9+X9</f>
        <v>22477</v>
      </c>
      <c r="P9" s="158">
        <f>S9+V9+Y9</f>
        <v>22477</v>
      </c>
      <c r="Q9" s="158">
        <f>T9+W9+Z9</f>
        <v>13726</v>
      </c>
      <c r="R9" s="156"/>
      <c r="S9" s="156"/>
      <c r="T9" s="156"/>
      <c r="U9" s="156">
        <v>16434</v>
      </c>
      <c r="V9" s="156">
        <v>16434</v>
      </c>
      <c r="W9" s="156">
        <v>4830</v>
      </c>
      <c r="X9" s="161">
        <v>6043</v>
      </c>
      <c r="Y9" s="161">
        <v>6043</v>
      </c>
      <c r="Z9" s="157">
        <v>8896</v>
      </c>
      <c r="AA9" s="170">
        <v>0</v>
      </c>
      <c r="AB9" s="147"/>
      <c r="AC9" s="147"/>
      <c r="AD9" s="147"/>
      <c r="AE9" s="169"/>
    </row>
    <row r="10" spans="1:31">
      <c r="A10" s="147"/>
      <c r="B10" s="147"/>
      <c r="C10" s="147"/>
      <c r="D10" s="147"/>
      <c r="E10" s="156"/>
      <c r="F10" s="10"/>
      <c r="G10" s="10"/>
      <c r="H10" s="10"/>
      <c r="I10" s="10"/>
      <c r="J10" s="10"/>
      <c r="K10" s="157"/>
      <c r="L10" s="157"/>
      <c r="M10" s="157"/>
      <c r="N10" s="147" t="s">
        <v>548</v>
      </c>
      <c r="O10" s="158">
        <f>R10+U10+X10</f>
        <v>0</v>
      </c>
      <c r="P10" s="158">
        <f>S10+V10+Y10</f>
        <v>0</v>
      </c>
      <c r="Q10" s="158">
        <f>T10+W10+Z10</f>
        <v>0</v>
      </c>
      <c r="R10" s="156"/>
      <c r="S10" s="156"/>
      <c r="T10" s="156"/>
      <c r="U10" s="156"/>
      <c r="V10" s="156"/>
      <c r="W10" s="156"/>
      <c r="X10" s="161"/>
      <c r="Y10" s="161"/>
      <c r="Z10" s="157"/>
      <c r="AA10" s="170">
        <v>39300</v>
      </c>
      <c r="AB10" s="147"/>
      <c r="AC10" s="147"/>
      <c r="AD10" s="147"/>
      <c r="AE10" s="169"/>
    </row>
    <row r="11" spans="1:31">
      <c r="A11" s="147"/>
      <c r="B11" s="147"/>
      <c r="C11" s="147"/>
      <c r="D11" s="147"/>
      <c r="E11" s="156"/>
      <c r="F11" s="10"/>
      <c r="G11" s="10"/>
      <c r="H11" s="10"/>
      <c r="I11" s="10"/>
      <c r="J11" s="10"/>
      <c r="K11" s="157"/>
      <c r="L11" s="157"/>
      <c r="M11" s="157"/>
      <c r="N11" s="147" t="s">
        <v>623</v>
      </c>
      <c r="O11" s="158">
        <f>R11+U11+X11</f>
        <v>0</v>
      </c>
      <c r="P11" s="158">
        <f>S11+V11+Y11</f>
        <v>0</v>
      </c>
      <c r="Q11" s="158">
        <f>T11+W11+Z11</f>
        <v>0</v>
      </c>
      <c r="R11" s="156"/>
      <c r="S11" s="156"/>
      <c r="T11" s="156"/>
      <c r="U11" s="156"/>
      <c r="V11" s="156"/>
      <c r="W11" s="156"/>
      <c r="X11" s="161"/>
      <c r="Y11" s="161"/>
      <c r="Z11" s="157"/>
      <c r="AA11" s="170">
        <v>580585</v>
      </c>
      <c r="AB11" s="147"/>
      <c r="AC11" s="147"/>
      <c r="AD11" s="147"/>
      <c r="AE11" s="169"/>
    </row>
    <row r="12" spans="1:31">
      <c r="A12" s="147"/>
      <c r="B12" s="147"/>
      <c r="C12" s="147"/>
      <c r="D12" s="147"/>
      <c r="E12" s="156"/>
      <c r="F12" s="10"/>
      <c r="G12" s="10"/>
      <c r="H12" s="10"/>
      <c r="I12" s="10"/>
      <c r="J12" s="10"/>
      <c r="K12" s="157"/>
      <c r="L12" s="157"/>
      <c r="M12" s="157"/>
      <c r="N12" s="147" t="s">
        <v>563</v>
      </c>
      <c r="O12" s="158">
        <f>R12+U12+X12</f>
        <v>0</v>
      </c>
      <c r="P12" s="158">
        <f>S12+V12+Y12</f>
        <v>0</v>
      </c>
      <c r="Q12" s="158">
        <f>T12+W12+Z12</f>
        <v>0</v>
      </c>
      <c r="R12" s="156"/>
      <c r="S12" s="156"/>
      <c r="T12" s="156"/>
      <c r="U12" s="156"/>
      <c r="V12" s="156"/>
      <c r="W12" s="156"/>
      <c r="X12" s="161"/>
      <c r="Y12" s="161"/>
      <c r="Z12" s="157"/>
      <c r="AA12" s="170">
        <v>8320</v>
      </c>
      <c r="AB12" s="147"/>
      <c r="AC12" s="147"/>
      <c r="AD12" s="147"/>
      <c r="AE12" s="169"/>
    </row>
    <row r="13" spans="1:31">
      <c r="A13" s="147"/>
      <c r="B13" s="147"/>
      <c r="C13" s="147"/>
      <c r="D13" s="147"/>
      <c r="E13" s="156"/>
      <c r="F13" s="10"/>
      <c r="G13" s="10"/>
      <c r="H13" s="10"/>
      <c r="I13" s="10"/>
      <c r="J13" s="10"/>
      <c r="K13" s="157"/>
      <c r="L13" s="157"/>
      <c r="M13" s="157"/>
      <c r="N13" s="147" t="s">
        <v>624</v>
      </c>
      <c r="O13" s="158">
        <f>R13+U13+X13</f>
        <v>4148</v>
      </c>
      <c r="P13" s="158">
        <f>S13+V13+Y13</f>
        <v>125755</v>
      </c>
      <c r="Q13" s="158">
        <f>T13+W13+Z13</f>
        <v>128382</v>
      </c>
      <c r="R13" s="156">
        <v>4148</v>
      </c>
      <c r="S13" s="156">
        <v>59755</v>
      </c>
      <c r="T13" s="156">
        <v>62382</v>
      </c>
      <c r="U13" s="156"/>
      <c r="V13" s="156">
        <v>31000</v>
      </c>
      <c r="W13" s="156">
        <v>31000</v>
      </c>
      <c r="X13" s="161"/>
      <c r="Y13" s="161">
        <v>35000</v>
      </c>
      <c r="Z13" s="157">
        <v>35000</v>
      </c>
      <c r="AA13" s="170">
        <v>0</v>
      </c>
      <c r="AB13" s="147"/>
      <c r="AC13" s="147"/>
      <c r="AD13" s="147"/>
      <c r="AE13" s="169"/>
    </row>
    <row r="14" spans="1:31">
      <c r="A14" s="147"/>
      <c r="B14" s="147"/>
      <c r="C14" s="147"/>
      <c r="D14" s="147"/>
      <c r="E14" s="156"/>
      <c r="F14" s="10"/>
      <c r="G14" s="10"/>
      <c r="H14" s="10"/>
      <c r="I14" s="10"/>
      <c r="J14" s="10"/>
      <c r="K14" s="157"/>
      <c r="L14" s="157"/>
      <c r="M14" s="157"/>
      <c r="N14" s="147" t="s">
        <v>606</v>
      </c>
      <c r="O14" s="158">
        <f>R14+U14+X14</f>
        <v>21449</v>
      </c>
      <c r="P14" s="158">
        <f>S14+V14+Y14</f>
        <v>21918</v>
      </c>
      <c r="Q14" s="158">
        <f>T14+W14+Z14</f>
        <v>18628</v>
      </c>
      <c r="R14" s="156">
        <v>9400</v>
      </c>
      <c r="S14" s="156">
        <v>9400</v>
      </c>
      <c r="T14" s="156">
        <v>10308</v>
      </c>
      <c r="U14" s="156">
        <v>1214</v>
      </c>
      <c r="V14" s="156">
        <v>1683</v>
      </c>
      <c r="W14" s="156">
        <v>1682</v>
      </c>
      <c r="X14" s="161">
        <v>10835</v>
      </c>
      <c r="Y14" s="161">
        <v>10835</v>
      </c>
      <c r="Z14" s="157">
        <v>6638</v>
      </c>
      <c r="AA14" s="170"/>
      <c r="AB14" s="147"/>
      <c r="AC14" s="147"/>
      <c r="AD14" s="147"/>
      <c r="AE14" s="169"/>
    </row>
    <row r="15" spans="1:31">
      <c r="A15" s="147"/>
      <c r="B15" s="147"/>
      <c r="C15" s="147"/>
      <c r="D15" s="147"/>
      <c r="E15" s="156"/>
      <c r="F15" s="10"/>
      <c r="G15" s="10"/>
      <c r="H15" s="10"/>
      <c r="I15" s="10"/>
      <c r="J15" s="10"/>
      <c r="K15" s="157"/>
      <c r="L15" s="157"/>
      <c r="M15" s="157"/>
      <c r="N15" s="147" t="s">
        <v>610</v>
      </c>
      <c r="O15" s="158">
        <f>R15+U15+X15</f>
        <v>110</v>
      </c>
      <c r="P15" s="158">
        <f>S15+V15+Y15</f>
        <v>166</v>
      </c>
      <c r="Q15" s="158">
        <f>T15+W15+Z15</f>
        <v>133</v>
      </c>
      <c r="R15" s="156">
        <v>20</v>
      </c>
      <c r="S15" s="156">
        <v>63</v>
      </c>
      <c r="T15" s="156">
        <v>63</v>
      </c>
      <c r="U15" s="156">
        <v>20</v>
      </c>
      <c r="V15" s="156">
        <v>33</v>
      </c>
      <c r="W15" s="156">
        <v>33</v>
      </c>
      <c r="X15" s="161">
        <v>70</v>
      </c>
      <c r="Y15" s="161">
        <v>70</v>
      </c>
      <c r="Z15" s="157">
        <v>37</v>
      </c>
      <c r="AA15" s="170">
        <v>48475</v>
      </c>
      <c r="AB15" s="147"/>
      <c r="AC15" s="147"/>
      <c r="AD15" s="147"/>
      <c r="AE15" s="169"/>
    </row>
    <row r="16" spans="1:31">
      <c r="A16" s="106" t="s">
        <v>152</v>
      </c>
      <c r="B16" s="10">
        <f>SUM(B6:B7)</f>
        <v>50485</v>
      </c>
      <c r="C16" s="10">
        <f t="shared" ref="C16:E16" si="4">SUM(C6:C7)</f>
        <v>50567</v>
      </c>
      <c r="D16" s="10">
        <f>SUM(D6:D7)</f>
        <v>45110</v>
      </c>
      <c r="E16" s="10">
        <f>SUM(E6:E7)</f>
        <v>14585</v>
      </c>
      <c r="F16" s="10">
        <f t="shared" ref="F16:G16" si="5">SUM(F6:F7)</f>
        <v>14185</v>
      </c>
      <c r="G16" s="10">
        <f>SUM(G6:G7)</f>
        <v>15131</v>
      </c>
      <c r="H16" s="10">
        <f t="shared" ref="H16:J16" si="6">SUM(H6:H7)</f>
        <v>15900</v>
      </c>
      <c r="I16" s="10">
        <f t="shared" ref="I16" si="7">SUM(I6:I7)</f>
        <v>16382</v>
      </c>
      <c r="J16" s="10">
        <f>SUM(J6:J7)</f>
        <v>6285</v>
      </c>
      <c r="K16" s="10">
        <f t="shared" ref="K16:M16" si="8">SUM(K6:K7)</f>
        <v>20000</v>
      </c>
      <c r="L16" s="10">
        <f t="shared" ref="L16" si="9">SUM(L6:L7)</f>
        <v>20000</v>
      </c>
      <c r="M16" s="10">
        <f>SUM(M6:M7)</f>
        <v>23694</v>
      </c>
      <c r="N16" s="106" t="s">
        <v>153</v>
      </c>
      <c r="O16" s="158">
        <f>R16+U16+X16</f>
        <v>48184</v>
      </c>
      <c r="P16" s="158">
        <f>S16+V16+Y16</f>
        <v>170316</v>
      </c>
      <c r="Q16" s="158">
        <f>T16+W16+Z16</f>
        <v>160869</v>
      </c>
      <c r="R16" s="10">
        <f>SUM(R6:R15)</f>
        <v>13568</v>
      </c>
      <c r="S16" s="10">
        <f t="shared" ref="S16:T16" si="10">SUM(S6:S15)</f>
        <v>69218</v>
      </c>
      <c r="T16" s="10">
        <f>SUM(T6:T15)</f>
        <v>72753</v>
      </c>
      <c r="U16" s="10">
        <f t="shared" ref="U16:Z16" si="11">SUM(U6:U15)</f>
        <v>17668</v>
      </c>
      <c r="V16" s="10">
        <f t="shared" ref="V16" si="12">SUM(V6:V15)</f>
        <v>49150</v>
      </c>
      <c r="W16" s="10">
        <f>SUM(W6:W15)</f>
        <v>37545</v>
      </c>
      <c r="X16" s="161">
        <f>SUM(X6:X15)</f>
        <v>16948</v>
      </c>
      <c r="Y16" s="161">
        <f t="shared" ref="Y16" si="13">SUM(Y6:Y15)</f>
        <v>51948</v>
      </c>
      <c r="Z16" s="157">
        <f>SUM(Z6:Z15)</f>
        <v>50571</v>
      </c>
      <c r="AA16" s="170"/>
      <c r="AB16" s="147"/>
      <c r="AC16" s="147"/>
      <c r="AD16" s="147"/>
      <c r="AE16" s="169"/>
    </row>
    <row r="17" spans="1:30">
      <c r="A17" s="147" t="s">
        <v>192</v>
      </c>
      <c r="B17" s="10"/>
      <c r="C17" s="10"/>
      <c r="D17" s="10"/>
      <c r="E17" s="10">
        <v>591</v>
      </c>
      <c r="F17" s="10">
        <v>734</v>
      </c>
      <c r="G17" s="10">
        <v>734</v>
      </c>
      <c r="H17" s="10"/>
      <c r="I17" s="10"/>
      <c r="J17" s="10"/>
      <c r="K17" s="10"/>
      <c r="L17" s="10"/>
      <c r="M17" s="10"/>
      <c r="N17" s="147" t="s">
        <v>193</v>
      </c>
      <c r="O17" s="159"/>
      <c r="P17" s="159"/>
      <c r="Q17" s="158"/>
      <c r="R17" s="161"/>
      <c r="S17" s="161">
        <v>2921</v>
      </c>
      <c r="T17" s="156">
        <v>2921</v>
      </c>
      <c r="U17" s="156"/>
      <c r="V17" s="156"/>
      <c r="W17" s="156"/>
      <c r="X17" s="161"/>
      <c r="Y17" s="161"/>
      <c r="Z17" s="157"/>
      <c r="AA17" s="170"/>
      <c r="AB17" s="147"/>
      <c r="AC17" s="147"/>
      <c r="AD17" s="147"/>
    </row>
    <row r="18" spans="1:30">
      <c r="A18" s="147" t="s">
        <v>390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47" t="s">
        <v>324</v>
      </c>
      <c r="O18" s="159"/>
      <c r="P18" s="159"/>
      <c r="Q18" s="158"/>
      <c r="R18" s="161">
        <f>SUM(R19:R20)</f>
        <v>0</v>
      </c>
      <c r="S18" s="161">
        <f t="shared" ref="S18:Z18" si="14">SUM(S19:S20)</f>
        <v>0</v>
      </c>
      <c r="T18" s="161">
        <f>SUM(T19:T20)</f>
        <v>0</v>
      </c>
      <c r="U18" s="161">
        <f>SUM(U19:U20)</f>
        <v>0</v>
      </c>
      <c r="V18" s="161">
        <f>SUM(V19:V20)</f>
        <v>0</v>
      </c>
      <c r="W18" s="161">
        <f>SUM(W19:W20)</f>
        <v>0</v>
      </c>
      <c r="X18" s="161">
        <f>SUM(X19:X20)</f>
        <v>4800</v>
      </c>
      <c r="Y18" s="161">
        <f>SUM(Y19:Y20)</f>
        <v>4800</v>
      </c>
      <c r="Z18" s="161">
        <f>SUM(Z19:Z20)</f>
        <v>4800</v>
      </c>
      <c r="AA18" s="170"/>
      <c r="AB18" s="147"/>
      <c r="AC18" s="147"/>
      <c r="AD18" s="147"/>
    </row>
    <row r="19" spans="1:30">
      <c r="A19" s="147" t="s">
        <v>625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47" t="s">
        <v>626</v>
      </c>
      <c r="O19" s="159"/>
      <c r="P19" s="159"/>
      <c r="Q19" s="158"/>
      <c r="R19" s="161"/>
      <c r="S19" s="161"/>
      <c r="T19" s="156"/>
      <c r="U19" s="156"/>
      <c r="V19" s="156"/>
      <c r="W19" s="156"/>
      <c r="X19" s="161">
        <v>4800</v>
      </c>
      <c r="Y19" s="161">
        <v>4800</v>
      </c>
      <c r="Z19" s="157">
        <v>4800</v>
      </c>
      <c r="AA19" s="170"/>
      <c r="AB19" s="147"/>
      <c r="AC19" s="147"/>
      <c r="AD19" s="147"/>
    </row>
    <row r="20" spans="1:30">
      <c r="A20" s="147" t="s">
        <v>627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47" t="s">
        <v>628</v>
      </c>
      <c r="O20" s="159"/>
      <c r="P20" s="159"/>
      <c r="Q20" s="158"/>
      <c r="R20" s="161"/>
      <c r="S20" s="161"/>
      <c r="T20" s="156"/>
      <c r="U20" s="156"/>
      <c r="V20" s="156"/>
      <c r="W20" s="156"/>
      <c r="X20" s="161"/>
      <c r="Y20" s="161"/>
      <c r="Z20" s="157"/>
      <c r="AA20" s="170"/>
      <c r="AB20" s="147"/>
      <c r="AC20" s="147"/>
      <c r="AD20" s="147"/>
    </row>
    <row r="21" spans="1:30">
      <c r="A21" s="147" t="s">
        <v>334</v>
      </c>
      <c r="B21" s="10"/>
      <c r="C21" s="10"/>
      <c r="D21" s="10">
        <f>D22</f>
        <v>0</v>
      </c>
      <c r="E21" s="10">
        <f t="shared" ref="E21:G21" si="15">SUM(E22)</f>
        <v>40000</v>
      </c>
      <c r="F21" s="10">
        <f>SUM(F22)</f>
        <v>939000</v>
      </c>
      <c r="G21" s="10">
        <f>SUM(G22)</f>
        <v>939000</v>
      </c>
      <c r="H21" s="10"/>
      <c r="I21" s="10">
        <v>31000</v>
      </c>
      <c r="J21" s="10">
        <f t="shared" ref="J21:M21" si="16">J22</f>
        <v>31000</v>
      </c>
      <c r="K21" s="10"/>
      <c r="L21" s="10">
        <f>L22</f>
        <v>35000</v>
      </c>
      <c r="M21" s="10">
        <f>M22</f>
        <v>35000</v>
      </c>
      <c r="N21" s="147" t="s">
        <v>335</v>
      </c>
      <c r="O21" s="159"/>
      <c r="P21" s="159"/>
      <c r="Q21" s="158"/>
      <c r="R21" s="161">
        <f t="shared" ref="R21:T21" si="17">R22</f>
        <v>40000</v>
      </c>
      <c r="S21" s="161">
        <f>S22</f>
        <v>879000</v>
      </c>
      <c r="T21" s="161">
        <f>T22</f>
        <v>879000</v>
      </c>
      <c r="U21" s="156"/>
      <c r="V21" s="156"/>
      <c r="W21" s="156"/>
      <c r="X21" s="161"/>
      <c r="Y21" s="161"/>
      <c r="Z21" s="157"/>
      <c r="AA21" s="170"/>
      <c r="AB21" s="147"/>
      <c r="AC21" s="147"/>
      <c r="AD21" s="147"/>
    </row>
    <row r="22" spans="1:30">
      <c r="A22" s="147" t="s">
        <v>629</v>
      </c>
      <c r="B22" s="10"/>
      <c r="C22" s="10"/>
      <c r="D22" s="10"/>
      <c r="E22" s="10">
        <v>40000</v>
      </c>
      <c r="F22" s="10">
        <v>939000</v>
      </c>
      <c r="G22" s="10">
        <v>939000</v>
      </c>
      <c r="H22" s="10"/>
      <c r="I22" s="10">
        <v>31000</v>
      </c>
      <c r="J22" s="10">
        <v>31000</v>
      </c>
      <c r="K22" s="10"/>
      <c r="L22" s="10">
        <v>35000</v>
      </c>
      <c r="M22" s="10">
        <v>35000</v>
      </c>
      <c r="N22" s="147" t="s">
        <v>630</v>
      </c>
      <c r="O22" s="159"/>
      <c r="P22" s="159"/>
      <c r="Q22" s="158"/>
      <c r="R22" s="161">
        <v>40000</v>
      </c>
      <c r="S22" s="161">
        <v>879000</v>
      </c>
      <c r="T22" s="156">
        <v>879000</v>
      </c>
      <c r="U22" s="156"/>
      <c r="V22" s="156"/>
      <c r="W22" s="156"/>
      <c r="X22" s="161"/>
      <c r="Y22" s="161"/>
      <c r="Z22" s="157"/>
      <c r="AA22" s="170"/>
      <c r="AB22" s="147"/>
      <c r="AC22" s="147"/>
      <c r="AD22" s="147"/>
    </row>
    <row r="23" spans="1:30">
      <c r="A23" s="147" t="s">
        <v>316</v>
      </c>
      <c r="B23" s="10"/>
      <c r="C23" s="10"/>
      <c r="D23" s="10">
        <f>G23</f>
        <v>0</v>
      </c>
      <c r="E23" s="10"/>
      <c r="F23" s="10"/>
      <c r="G23" s="10"/>
      <c r="H23" s="10"/>
      <c r="I23" s="10"/>
      <c r="J23" s="10"/>
      <c r="K23" s="10"/>
      <c r="L23" s="10"/>
      <c r="M23" s="10"/>
      <c r="N23" s="147" t="s">
        <v>317</v>
      </c>
      <c r="O23" s="159"/>
      <c r="P23" s="159"/>
      <c r="Q23" s="158">
        <f>T23</f>
        <v>0</v>
      </c>
      <c r="R23" s="161"/>
      <c r="S23" s="161"/>
      <c r="T23" s="156"/>
      <c r="U23" s="156">
        <v>35</v>
      </c>
      <c r="V23" s="156">
        <v>35</v>
      </c>
      <c r="W23" s="156"/>
      <c r="X23" s="161"/>
      <c r="Y23" s="161"/>
      <c r="Z23" s="157"/>
      <c r="AA23" s="170"/>
      <c r="AB23" s="147"/>
      <c r="AC23" s="147"/>
      <c r="AD23" s="147"/>
    </row>
    <row r="24" spans="1:30">
      <c r="A24" s="147" t="s">
        <v>322</v>
      </c>
      <c r="B24" s="10"/>
      <c r="C24" s="10"/>
      <c r="D24" s="10"/>
      <c r="E24" s="10">
        <v>2589</v>
      </c>
      <c r="F24" s="10">
        <v>1417</v>
      </c>
      <c r="G24" s="10">
        <v>1417</v>
      </c>
      <c r="H24" s="10">
        <v>1803</v>
      </c>
      <c r="I24" s="10">
        <v>1803</v>
      </c>
      <c r="J24" s="10">
        <v>1908</v>
      </c>
      <c r="K24" s="10">
        <v>2555</v>
      </c>
      <c r="L24" s="10">
        <v>2555</v>
      </c>
      <c r="M24" s="10">
        <v>3064</v>
      </c>
      <c r="N24" s="147" t="s">
        <v>323</v>
      </c>
      <c r="O24" s="159"/>
      <c r="P24" s="159"/>
      <c r="Q24" s="158"/>
      <c r="R24" s="161">
        <v>1037</v>
      </c>
      <c r="S24" s="161">
        <v>1037</v>
      </c>
      <c r="T24" s="156">
        <v>1234</v>
      </c>
      <c r="U24" s="156"/>
      <c r="V24" s="156"/>
      <c r="W24" s="156">
        <v>396</v>
      </c>
      <c r="X24" s="161"/>
      <c r="Y24" s="161"/>
      <c r="Z24" s="157"/>
      <c r="AA24" s="170"/>
      <c r="AB24" s="147"/>
      <c r="AC24" s="147"/>
      <c r="AD24" s="147"/>
    </row>
    <row r="25" spans="1:30">
      <c r="A25" s="147" t="s">
        <v>389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>
        <f>SUM(M26:M28)</f>
        <v>38</v>
      </c>
      <c r="N25" s="147" t="s">
        <v>350</v>
      </c>
      <c r="O25" s="159"/>
      <c r="P25" s="159"/>
      <c r="Q25" s="158"/>
      <c r="R25" s="161">
        <v>3160</v>
      </c>
      <c r="S25" s="161">
        <v>3160</v>
      </c>
      <c r="T25" s="156">
        <v>374</v>
      </c>
      <c r="U25" s="156"/>
      <c r="V25" s="156"/>
      <c r="W25" s="156">
        <v>1252</v>
      </c>
      <c r="X25" s="161">
        <v>807</v>
      </c>
      <c r="Y25" s="161">
        <v>807</v>
      </c>
      <c r="Z25" s="157">
        <v>6425</v>
      </c>
      <c r="AA25" s="170"/>
      <c r="AB25" s="147"/>
      <c r="AC25" s="147"/>
      <c r="AD25" s="147"/>
    </row>
    <row r="26" spans="1:30">
      <c r="A26" s="147" t="s">
        <v>631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47"/>
      <c r="O26" s="159"/>
      <c r="P26" s="159"/>
      <c r="Q26" s="158"/>
      <c r="R26" s="161"/>
      <c r="S26" s="161"/>
      <c r="T26" s="156"/>
      <c r="U26" s="156"/>
      <c r="V26" s="156"/>
      <c r="W26" s="156"/>
      <c r="X26" s="161"/>
      <c r="Y26" s="161"/>
      <c r="Z26" s="157"/>
      <c r="AA26" s="170"/>
      <c r="AB26" s="147"/>
      <c r="AC26" s="147"/>
      <c r="AD26" s="147"/>
    </row>
    <row r="27" spans="1:30">
      <c r="A27" s="147" t="s">
        <v>632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47"/>
      <c r="O27" s="159"/>
      <c r="P27" s="159"/>
      <c r="Q27" s="158"/>
      <c r="R27" s="156"/>
      <c r="S27" s="156"/>
      <c r="T27" s="156"/>
      <c r="U27" s="156"/>
      <c r="V27" s="156"/>
      <c r="W27" s="156"/>
      <c r="X27" s="161"/>
      <c r="Y27" s="161"/>
      <c r="Z27" s="157"/>
      <c r="AA27" s="170"/>
      <c r="AB27" s="147"/>
      <c r="AC27" s="147"/>
      <c r="AD27" s="147"/>
    </row>
    <row r="28" spans="1:30">
      <c r="A28" s="147" t="s">
        <v>633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>
        <v>38</v>
      </c>
      <c r="N28" s="147"/>
      <c r="O28" s="159"/>
      <c r="P28" s="159"/>
      <c r="Q28" s="158"/>
      <c r="R28" s="156"/>
      <c r="S28" s="156"/>
      <c r="T28" s="156"/>
      <c r="U28" s="156"/>
      <c r="V28" s="156"/>
      <c r="W28" s="156"/>
      <c r="X28" s="161"/>
      <c r="Y28" s="161"/>
      <c r="Z28" s="157"/>
      <c r="AA28" s="170"/>
      <c r="AB28" s="147"/>
      <c r="AC28" s="147"/>
      <c r="AD28" s="147"/>
    </row>
    <row r="29" spans="1:30">
      <c r="A29" s="147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47"/>
      <c r="O29" s="159"/>
      <c r="P29" s="159"/>
      <c r="Q29" s="158"/>
      <c r="R29" s="156"/>
      <c r="S29" s="156"/>
      <c r="T29" s="156"/>
      <c r="U29" s="156"/>
      <c r="V29" s="156"/>
      <c r="W29" s="156"/>
      <c r="X29" s="161"/>
      <c r="Y29" s="161"/>
      <c r="Z29" s="157"/>
      <c r="AA29" s="170"/>
      <c r="AB29" s="147"/>
      <c r="AC29" s="147"/>
      <c r="AD29" s="147"/>
    </row>
    <row r="30" spans="1:30">
      <c r="A30" s="106" t="s">
        <v>634</v>
      </c>
      <c r="B30" s="10"/>
      <c r="C30" s="10"/>
      <c r="D30" s="10"/>
      <c r="E30" s="10">
        <f t="shared" ref="D30:K30" si="18">SUM(E16:E18,E21,E23:E25)</f>
        <v>57765</v>
      </c>
      <c r="F30" s="10">
        <f>SUM(F16:F18,F21,F23:F25)</f>
        <v>955336</v>
      </c>
      <c r="G30" s="10">
        <f>SUM(G16:G18,G21,G23:G25)</f>
        <v>956282</v>
      </c>
      <c r="H30" s="10">
        <f>SUM(H16:H18,H21,H23:H25)</f>
        <v>17703</v>
      </c>
      <c r="I30" s="10">
        <f t="shared" ref="I30:J30" si="19">SUM(I16:I18,I21,I23:I25)</f>
        <v>49185</v>
      </c>
      <c r="J30" s="10">
        <f>SUM(J16:J18,J21,J23:J25)</f>
        <v>39193</v>
      </c>
      <c r="K30" s="10">
        <f>SUM(K16:K18,K21,K23:K25)</f>
        <v>22555</v>
      </c>
      <c r="L30" s="10">
        <f t="shared" ref="L30:M30" si="20">SUM(L16:L18,L21,L23:L25)</f>
        <v>57555</v>
      </c>
      <c r="M30" s="10">
        <f>SUM(M16:M18,M21,M23:M25)</f>
        <v>61796</v>
      </c>
      <c r="N30" s="106" t="s">
        <v>635</v>
      </c>
      <c r="O30" s="160"/>
      <c r="P30" s="160"/>
      <c r="Q30" s="162"/>
      <c r="R30" s="163">
        <f>SUM(R16,R17,R18,R21,R23,R24,R25)</f>
        <v>57765</v>
      </c>
      <c r="S30" s="163">
        <f t="shared" ref="S30:Z30" si="21">SUM(S16,S17,S18,S21,S23,S24,S25)</f>
        <v>955336</v>
      </c>
      <c r="T30" s="163">
        <f>SUM(T16,T17,T18,T21,T23,T24,T25)</f>
        <v>956282</v>
      </c>
      <c r="U30" s="163">
        <f>SUM(U16,U17,U18,U21,U23,U24,U25)</f>
        <v>17703</v>
      </c>
      <c r="V30" s="163">
        <f>SUM(V16,V17,V18,V21,V23,V24,V25)</f>
        <v>49185</v>
      </c>
      <c r="W30" s="163">
        <f>SUM(W16,W17,W18,W21,W23,W24,W25)</f>
        <v>39193</v>
      </c>
      <c r="X30" s="163">
        <f>SUM(X16,X17,X18,X21,X23,X24,X25)</f>
        <v>22555</v>
      </c>
      <c r="Y30" s="163">
        <f>SUM(Y16,Y17,Y18,Y21,Y23,Y24,Y25)</f>
        <v>57555</v>
      </c>
      <c r="Z30" s="163">
        <f>SUM(Z16,Z17,Z18,Z21,Z23,Z24,Z25)</f>
        <v>61796</v>
      </c>
      <c r="AA30" s="170"/>
      <c r="AB30" s="147"/>
      <c r="AC30" s="147"/>
      <c r="AD30" s="147"/>
    </row>
    <row r="31" spans="1:26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</row>
    <row r="32" spans="1:26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</row>
    <row r="33" spans="1:26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</row>
    <row r="34" spans="1:26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</row>
    <row r="35" spans="1:26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</row>
    <row r="36" spans="1:26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</row>
    <row r="37" spans="1:26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</row>
    <row r="38" spans="1:26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</row>
    <row r="39" spans="1:26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</row>
    <row r="40" spans="1:26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</row>
    <row r="41" spans="1:26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</row>
    <row r="42" spans="1:26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</row>
    <row r="43" spans="1:26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</row>
    <row r="44" spans="1:26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</row>
    <row r="45" spans="1:26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</row>
    <row r="46" spans="1:26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</row>
    <row r="47" spans="1:26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</row>
    <row r="48" spans="1:26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</row>
    <row r="49" spans="1:26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</row>
    <row r="50" spans="1:26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</row>
    <row r="51" spans="1:26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</row>
    <row r="52" spans="1:26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</row>
    <row r="53" spans="1:26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</row>
    <row r="54" spans="1:26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</row>
    <row r="55" spans="1:26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</row>
    <row r="56" spans="1:26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</row>
    <row r="57" spans="1:26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</row>
    <row r="58" spans="1:26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</row>
    <row r="59" spans="1:26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</row>
    <row r="60" spans="1:26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</row>
    <row r="61" spans="1:26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</row>
    <row r="62" spans="1:26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</row>
    <row r="63" spans="1:26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</row>
    <row r="64" spans="1:26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</row>
    <row r="65" spans="1:26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</row>
    <row r="66" spans="1:26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</row>
    <row r="67" spans="1:26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</row>
    <row r="68" spans="1:26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</row>
    <row r="69" spans="1:26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</row>
    <row r="70" spans="1:26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</row>
    <row r="71" spans="1:26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</row>
    <row r="72" spans="1:26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</row>
    <row r="73" spans="1:26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</row>
    <row r="74" spans="1:26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</row>
    <row r="75" spans="1:26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</row>
    <row r="76" spans="1:26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</row>
    <row r="77" spans="1:26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</row>
    <row r="78" spans="1:26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</row>
    <row r="79" spans="1:26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</row>
    <row r="80" spans="1:26">
      <c r="A80" s="112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</row>
    <row r="81" spans="1:26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</row>
    <row r="82" spans="1:26">
      <c r="A82" s="112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</row>
    <row r="83" spans="1:26">
      <c r="A83" s="112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</row>
    <row r="84" spans="1:26">
      <c r="A84" s="112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</row>
    <row r="85" spans="1:26">
      <c r="A85" s="112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</row>
    <row r="86" spans="1:26">
      <c r="A86" s="112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</row>
    <row r="87" spans="1:26">
      <c r="A87" s="112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</row>
    <row r="88" spans="1:26">
      <c r="A88" s="112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</row>
    <row r="89" spans="1:26">
      <c r="A89" s="112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</row>
    <row r="90" spans="1:26">
      <c r="A90" s="112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</row>
    <row r="91" spans="1:26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</row>
    <row r="92" spans="1:26">
      <c r="A92" s="112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</row>
    <row r="93" spans="1:26">
      <c r="A93" s="112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</row>
    <row r="94" spans="1:26">
      <c r="A94" s="112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</row>
    <row r="95" spans="1:26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</row>
    <row r="96" spans="1:26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</row>
    <row r="97" spans="1:26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</row>
    <row r="98" spans="1:26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</row>
    <row r="99" spans="1:26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</row>
    <row r="100" spans="1:26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</row>
    <row r="101" spans="1:26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</row>
    <row r="102" spans="1:26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</row>
    <row r="103" spans="1:26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</row>
    <row r="104" spans="1:26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</row>
    <row r="105" spans="1:26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</row>
    <row r="106" spans="1:26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</row>
    <row r="107" spans="1:26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</row>
    <row r="108" spans="1:26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</row>
    <row r="109" spans="1:26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</row>
    <row r="110" spans="1:26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</row>
    <row r="111" spans="1:26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</row>
    <row r="112" spans="1:26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</row>
    <row r="113" spans="1:26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</row>
    <row r="114" spans="1:26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</row>
    <row r="115" spans="1:26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</row>
    <row r="116" spans="1:26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</row>
    <row r="117" spans="1:26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1:26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1:26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1:26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1:26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1:26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1:26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1:26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1:26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</row>
    <row r="126" spans="1:26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</row>
    <row r="127" spans="1:26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</row>
    <row r="128" spans="1:26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</row>
    <row r="129" spans="1:26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1:26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1:26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1:26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1:26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1:26">
      <c r="A134" s="112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1:26">
      <c r="A135" s="112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1:26">
      <c r="A136" s="112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1:26">
      <c r="A137" s="112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1:26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1:26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1:26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1:26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spans="1:26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spans="1:26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spans="1:26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spans="1:26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spans="1:26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spans="1:26">
      <c r="A147" s="112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spans="1:26">
      <c r="A148" s="112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spans="1:26">
      <c r="A149" s="112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spans="1:26">
      <c r="A150" s="112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spans="1:26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</row>
    <row r="152" spans="1:26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</row>
    <row r="153" spans="1:26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1:26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1:26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1:26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1:26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1:26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1:26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1:26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1:26">
      <c r="A161" s="112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1:26">
      <c r="A162" s="112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1:26">
      <c r="A163" s="112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1:26">
      <c r="A164" s="112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1:26">
      <c r="A165" s="112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</row>
    <row r="166" spans="1:26">
      <c r="A166" s="112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</row>
    <row r="167" spans="1:26">
      <c r="A167" s="112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</row>
    <row r="168" spans="1:26">
      <c r="A168" s="112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</row>
  </sheetData>
  <mergeCells count="12">
    <mergeCell ref="A1:M1"/>
    <mergeCell ref="N1:Z1"/>
    <mergeCell ref="B4:D4"/>
    <mergeCell ref="E4:G4"/>
    <mergeCell ref="H4:J4"/>
    <mergeCell ref="K4:M4"/>
    <mergeCell ref="O4:Q4"/>
    <mergeCell ref="R4:T4"/>
    <mergeCell ref="U4:W4"/>
    <mergeCell ref="X4:Z4"/>
    <mergeCell ref="A4:A5"/>
    <mergeCell ref="N4:N5"/>
  </mergeCells>
  <printOptions horizontalCentered="1"/>
  <pageMargins left="0.196527777777778" right="0.196527777777778" top="0.577777777777778" bottom="0.393055555555556" header="0.275" footer="0.15625"/>
  <pageSetup paperSize="9" firstPageNumber="17" fitToHeight="10000" orientation="landscape" useFirstPageNumber="1" horizontalDpi="600"/>
  <headerFooter alignWithMargins="0">
    <oddFooter>&amp;C‐ 42 ‐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33"/>
  <sheetViews>
    <sheetView showGridLines="0" showZeros="0" workbookViewId="0">
      <selection activeCell="J6" sqref="J6"/>
    </sheetView>
  </sheetViews>
  <sheetFormatPr defaultColWidth="9.125" defaultRowHeight="14.25"/>
  <cols>
    <col min="1" max="1" width="22.5" style="53" customWidth="1"/>
    <col min="2" max="13" width="9.375" style="53" customWidth="1"/>
    <col min="14" max="16384" width="9.125" style="53"/>
  </cols>
  <sheetData>
    <row r="1" ht="33.95" customHeight="1" spans="1:13">
      <c r="A1" s="103" t="s">
        <v>51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ht="17.1" customHeight="1" spans="1:13">
      <c r="A2" s="104" t="s">
        <v>636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ht="17.1" customHeight="1" spans="1:13">
      <c r="A3" s="104" t="s">
        <v>155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ht="25.15" customHeight="1" spans="1:15">
      <c r="A4" s="137" t="s">
        <v>96</v>
      </c>
      <c r="B4" s="138" t="s">
        <v>97</v>
      </c>
      <c r="C4" s="139"/>
      <c r="D4" s="140"/>
      <c r="E4" s="141" t="s">
        <v>98</v>
      </c>
      <c r="F4" s="142"/>
      <c r="G4" s="143"/>
      <c r="H4" s="141" t="s">
        <v>99</v>
      </c>
      <c r="I4" s="142"/>
      <c r="J4" s="143"/>
      <c r="K4" s="141" t="s">
        <v>100</v>
      </c>
      <c r="L4" s="142"/>
      <c r="M4" s="143"/>
      <c r="N4" s="112"/>
      <c r="O4" s="112"/>
    </row>
    <row r="5" ht="44.25" customHeight="1" spans="1:15">
      <c r="A5" s="144"/>
      <c r="B5" s="107" t="s">
        <v>614</v>
      </c>
      <c r="C5" s="107" t="s">
        <v>360</v>
      </c>
      <c r="D5" s="107" t="s">
        <v>102</v>
      </c>
      <c r="E5" s="107" t="s">
        <v>614</v>
      </c>
      <c r="F5" s="107" t="s">
        <v>360</v>
      </c>
      <c r="G5" s="107" t="s">
        <v>102</v>
      </c>
      <c r="H5" s="107" t="s">
        <v>614</v>
      </c>
      <c r="I5" s="107" t="s">
        <v>360</v>
      </c>
      <c r="J5" s="107" t="s">
        <v>102</v>
      </c>
      <c r="K5" s="107" t="s">
        <v>614</v>
      </c>
      <c r="L5" s="107" t="s">
        <v>360</v>
      </c>
      <c r="M5" s="107" t="s">
        <v>102</v>
      </c>
      <c r="N5" s="112"/>
      <c r="O5" s="112"/>
    </row>
    <row r="6" ht="25.15" customHeight="1" spans="1:15">
      <c r="A6" s="145" t="s">
        <v>621</v>
      </c>
      <c r="B6" s="10">
        <f>SUM(B7:B18)</f>
        <v>39851</v>
      </c>
      <c r="C6" s="10">
        <f t="shared" ref="C6" si="0">SUM(C7:C18)</f>
        <v>0</v>
      </c>
      <c r="D6" s="10">
        <f t="shared" ref="D6:E6" si="1">SUM(D7:D18)</f>
        <v>39851</v>
      </c>
      <c r="E6" s="10">
        <f>SUM(E7:E18)</f>
        <v>5185</v>
      </c>
      <c r="F6" s="10">
        <f t="shared" ref="F6:M6" si="2">SUM(F7:F18)</f>
        <v>0</v>
      </c>
      <c r="G6" s="10">
        <f>SUM(G7:G18)</f>
        <v>5185</v>
      </c>
      <c r="H6" s="10">
        <f>SUM(H7:H18)</f>
        <v>14666</v>
      </c>
      <c r="I6" s="10">
        <f>SUM(I7:I18)</f>
        <v>0</v>
      </c>
      <c r="J6" s="10">
        <f>SUM(J7:J18)</f>
        <v>14666</v>
      </c>
      <c r="K6" s="10">
        <f>SUM(K7:K18)</f>
        <v>20000</v>
      </c>
      <c r="L6" s="10">
        <f>SUM(L7:L18)</f>
        <v>0</v>
      </c>
      <c r="M6" s="10">
        <f>SUM(M7:M18)</f>
        <v>20000</v>
      </c>
      <c r="N6" s="112"/>
      <c r="O6" s="112"/>
    </row>
    <row r="7" ht="25.5" customHeight="1" spans="1:15">
      <c r="A7" s="146" t="s">
        <v>637</v>
      </c>
      <c r="B7" s="10">
        <f>SUM(E7,H7,K7)</f>
        <v>0</v>
      </c>
      <c r="C7" s="146"/>
      <c r="D7" s="10">
        <f>SUM(G7,J7,M7)</f>
        <v>0</v>
      </c>
      <c r="E7" s="10"/>
      <c r="F7" s="10"/>
      <c r="G7" s="10"/>
      <c r="H7" s="10"/>
      <c r="I7" s="10"/>
      <c r="J7" s="10"/>
      <c r="K7" s="10"/>
      <c r="L7" s="10"/>
      <c r="M7" s="10"/>
      <c r="N7" s="112"/>
      <c r="O7" s="112"/>
    </row>
    <row r="8" ht="25.5" customHeight="1" spans="1:15">
      <c r="A8" s="146" t="s">
        <v>638</v>
      </c>
      <c r="B8" s="10">
        <f t="shared" ref="B8:D19" si="3">SUM(E8,H8,K8)</f>
        <v>0</v>
      </c>
      <c r="C8" s="146"/>
      <c r="D8" s="10">
        <f>SUM(G8,J8,M8)</f>
        <v>0</v>
      </c>
      <c r="E8" s="10"/>
      <c r="F8" s="10"/>
      <c r="G8" s="10"/>
      <c r="H8" s="10"/>
      <c r="I8" s="10"/>
      <c r="J8" s="10"/>
      <c r="K8" s="10"/>
      <c r="L8" s="10"/>
      <c r="M8" s="10"/>
      <c r="N8" s="112"/>
      <c r="O8" s="112"/>
    </row>
    <row r="9" ht="25.5" customHeight="1" spans="1:15">
      <c r="A9" s="146" t="s">
        <v>639</v>
      </c>
      <c r="B9" s="10">
        <f>SUM(E9,H9,K9)</f>
        <v>0</v>
      </c>
      <c r="C9" s="146"/>
      <c r="D9" s="10">
        <f>SUM(G9,J9,M9)</f>
        <v>0</v>
      </c>
      <c r="E9" s="10"/>
      <c r="F9" s="10"/>
      <c r="G9" s="10"/>
      <c r="H9" s="10"/>
      <c r="I9" s="10"/>
      <c r="J9" s="10"/>
      <c r="K9" s="149"/>
      <c r="L9" s="10"/>
      <c r="M9" s="149"/>
      <c r="N9" s="112"/>
      <c r="O9" s="112"/>
    </row>
    <row r="10" ht="25.5" customHeight="1" spans="1:15">
      <c r="A10" s="146" t="s">
        <v>640</v>
      </c>
      <c r="B10" s="10">
        <f>SUM(E10,H10,K10)</f>
        <v>34666</v>
      </c>
      <c r="C10" s="146"/>
      <c r="D10" s="10">
        <f>SUM(G10,J10,M10)</f>
        <v>34666</v>
      </c>
      <c r="E10" s="10"/>
      <c r="F10" s="10"/>
      <c r="G10" s="10"/>
      <c r="H10" s="10">
        <v>14666</v>
      </c>
      <c r="I10" s="10"/>
      <c r="J10" s="10">
        <v>14666</v>
      </c>
      <c r="K10" s="149">
        <v>20000</v>
      </c>
      <c r="L10" s="10"/>
      <c r="M10" s="149">
        <v>20000</v>
      </c>
      <c r="N10" s="112"/>
      <c r="O10" s="112"/>
    </row>
    <row r="11" ht="25.5" customHeight="1" spans="1:15">
      <c r="A11" s="146" t="s">
        <v>641</v>
      </c>
      <c r="B11" s="10">
        <f>SUM(E11,H11,K11)</f>
        <v>0</v>
      </c>
      <c r="C11" s="146"/>
      <c r="D11" s="10">
        <f>SUM(G11,J11,M11)</f>
        <v>0</v>
      </c>
      <c r="E11" s="10"/>
      <c r="F11" s="10"/>
      <c r="G11" s="10"/>
      <c r="H11" s="10"/>
      <c r="I11" s="10"/>
      <c r="J11" s="10"/>
      <c r="K11" s="10"/>
      <c r="L11" s="10"/>
      <c r="M11" s="10"/>
      <c r="N11" s="112"/>
      <c r="O11" s="112"/>
    </row>
    <row r="12" ht="25.5" customHeight="1" spans="1:15">
      <c r="A12" s="146" t="s">
        <v>642</v>
      </c>
      <c r="B12" s="10">
        <f>SUM(E12,H12,K12)</f>
        <v>4500</v>
      </c>
      <c r="C12" s="146"/>
      <c r="D12" s="10">
        <f>SUM(G12,J12,M12)</f>
        <v>4500</v>
      </c>
      <c r="E12" s="10">
        <v>4500</v>
      </c>
      <c r="F12" s="10"/>
      <c r="G12" s="10">
        <v>4500</v>
      </c>
      <c r="H12" s="10"/>
      <c r="I12" s="10"/>
      <c r="J12" s="10"/>
      <c r="K12" s="10"/>
      <c r="L12" s="10"/>
      <c r="M12" s="10"/>
      <c r="N12" s="112"/>
      <c r="O12" s="112"/>
    </row>
    <row r="13" ht="25.5" customHeight="1" spans="1:15">
      <c r="A13" s="146" t="s">
        <v>643</v>
      </c>
      <c r="B13" s="10">
        <f>SUM(E13,H13,K13)</f>
        <v>0</v>
      </c>
      <c r="C13" s="146"/>
      <c r="D13" s="10">
        <f>SUM(G13,J13,M13)</f>
        <v>0</v>
      </c>
      <c r="E13" s="10"/>
      <c r="F13" s="10"/>
      <c r="G13" s="10"/>
      <c r="H13" s="10"/>
      <c r="I13" s="10"/>
      <c r="J13" s="10"/>
      <c r="K13" s="10"/>
      <c r="L13" s="10"/>
      <c r="M13" s="10"/>
      <c r="N13" s="112"/>
      <c r="O13" s="112"/>
    </row>
    <row r="14" ht="25.5" customHeight="1" spans="1:15">
      <c r="A14" s="146" t="s">
        <v>644</v>
      </c>
      <c r="B14" s="10">
        <f>SUM(E14,H14,K14)</f>
        <v>0</v>
      </c>
      <c r="C14" s="146"/>
      <c r="D14" s="10">
        <f>SUM(G14,J14,M14)</f>
        <v>0</v>
      </c>
      <c r="E14" s="10"/>
      <c r="F14" s="10"/>
      <c r="G14" s="10"/>
      <c r="H14" s="10"/>
      <c r="I14" s="10"/>
      <c r="J14" s="10"/>
      <c r="K14" s="10"/>
      <c r="L14" s="10"/>
      <c r="M14" s="10"/>
      <c r="N14" s="112"/>
      <c r="O14" s="112"/>
    </row>
    <row r="15" ht="25.5" customHeight="1" spans="1:15">
      <c r="A15" s="146" t="s">
        <v>645</v>
      </c>
      <c r="B15" s="10">
        <f>SUM(E15,H15,K15)</f>
        <v>0</v>
      </c>
      <c r="C15" s="146"/>
      <c r="D15" s="10">
        <f>SUM(G15,J15,M15)</f>
        <v>0</v>
      </c>
      <c r="E15" s="10"/>
      <c r="F15" s="10"/>
      <c r="G15" s="10"/>
      <c r="H15" s="10"/>
      <c r="I15" s="10"/>
      <c r="J15" s="10"/>
      <c r="K15" s="10"/>
      <c r="L15" s="10"/>
      <c r="M15" s="10"/>
      <c r="N15" s="112"/>
      <c r="O15" s="112"/>
    </row>
    <row r="16" ht="25.5" customHeight="1" spans="1:15">
      <c r="A16" s="146" t="s">
        <v>646</v>
      </c>
      <c r="B16" s="10">
        <f>SUM(E16,H16,K16)</f>
        <v>0</v>
      </c>
      <c r="C16" s="146"/>
      <c r="D16" s="10">
        <f>SUM(G16,J16,M16)</f>
        <v>0</v>
      </c>
      <c r="E16" s="10"/>
      <c r="F16" s="10"/>
      <c r="G16" s="10"/>
      <c r="H16" s="10"/>
      <c r="I16" s="10"/>
      <c r="J16" s="10"/>
      <c r="K16" s="10"/>
      <c r="L16" s="10"/>
      <c r="M16" s="10"/>
      <c r="N16" s="112"/>
      <c r="O16" s="112"/>
    </row>
    <row r="17" ht="25.5" customHeight="1" spans="1:15">
      <c r="A17" s="146" t="s">
        <v>647</v>
      </c>
      <c r="B17" s="10">
        <f>SUM(E17,H17,K17)</f>
        <v>685</v>
      </c>
      <c r="C17" s="146"/>
      <c r="D17" s="10">
        <f>SUM(G17,J17,M17)</f>
        <v>685</v>
      </c>
      <c r="E17" s="10">
        <v>685</v>
      </c>
      <c r="F17" s="10"/>
      <c r="G17" s="10">
        <v>685</v>
      </c>
      <c r="H17" s="10"/>
      <c r="I17" s="10"/>
      <c r="J17" s="10"/>
      <c r="K17" s="10"/>
      <c r="L17" s="10"/>
      <c r="M17" s="10"/>
      <c r="N17" s="112"/>
      <c r="O17" s="112"/>
    </row>
    <row r="18" ht="25.5" customHeight="1" spans="1:15">
      <c r="A18" s="146" t="s">
        <v>648</v>
      </c>
      <c r="B18" s="10">
        <f>SUM(E18,H18,K18)</f>
        <v>0</v>
      </c>
      <c r="C18" s="146"/>
      <c r="D18" s="10">
        <f>SUM(G18,J18,M18)</f>
        <v>0</v>
      </c>
      <c r="E18" s="10"/>
      <c r="F18" s="10"/>
      <c r="G18" s="10"/>
      <c r="H18" s="10"/>
      <c r="I18" s="10"/>
      <c r="J18" s="10"/>
      <c r="K18" s="10"/>
      <c r="L18" s="10"/>
      <c r="M18" s="10"/>
      <c r="N18" s="112"/>
      <c r="O18" s="112"/>
    </row>
    <row r="19" ht="24.4" customHeight="1" spans="1:15">
      <c r="A19" s="147" t="s">
        <v>622</v>
      </c>
      <c r="B19" s="10">
        <f>SUM(E19,H19,K19)</f>
        <v>10634</v>
      </c>
      <c r="C19" s="147"/>
      <c r="D19" s="10">
        <f>SUM(G19,J19,M19)</f>
        <v>10634</v>
      </c>
      <c r="E19" s="10">
        <v>9400</v>
      </c>
      <c r="F19" s="10"/>
      <c r="G19" s="10">
        <v>9400</v>
      </c>
      <c r="H19" s="10">
        <v>1234</v>
      </c>
      <c r="I19" s="10"/>
      <c r="J19" s="10">
        <v>1234</v>
      </c>
      <c r="K19" s="10"/>
      <c r="L19" s="10"/>
      <c r="M19" s="10"/>
      <c r="N19" s="112"/>
      <c r="O19" s="112"/>
    </row>
    <row r="20" ht="24.4" customHeight="1" spans="1:15">
      <c r="A20" s="147"/>
      <c r="B20" s="147"/>
      <c r="C20" s="147"/>
      <c r="D20" s="147"/>
      <c r="E20" s="10"/>
      <c r="F20" s="10"/>
      <c r="G20" s="10"/>
      <c r="H20" s="10"/>
      <c r="I20" s="10"/>
      <c r="J20" s="10"/>
      <c r="K20" s="10"/>
      <c r="L20" s="10"/>
      <c r="M20" s="10"/>
      <c r="N20" s="112"/>
      <c r="O20" s="112"/>
    </row>
    <row r="21" ht="24.4" customHeight="1" spans="1:15">
      <c r="A21" s="148" t="s">
        <v>160</v>
      </c>
      <c r="B21" s="10">
        <f t="shared" ref="B21:E21" si="4">SUM(B6,B19)</f>
        <v>50485</v>
      </c>
      <c r="C21" s="10">
        <f>SUM(C6,C19)</f>
        <v>0</v>
      </c>
      <c r="D21" s="10">
        <f>SUM(D6,D19)</f>
        <v>50485</v>
      </c>
      <c r="E21" s="10">
        <f>SUM(E6,E19)</f>
        <v>14585</v>
      </c>
      <c r="F21" s="10">
        <f t="shared" ref="F21:M21" si="5">SUM(F6,F19)</f>
        <v>0</v>
      </c>
      <c r="G21" s="10">
        <f>SUM(G6,G19)</f>
        <v>14585</v>
      </c>
      <c r="H21" s="10">
        <f t="shared" ref="H21:J21" si="6">H19+H6</f>
        <v>15900</v>
      </c>
      <c r="I21" s="10">
        <f>I19+I6</f>
        <v>0</v>
      </c>
      <c r="J21" s="10">
        <f>J19+J6</f>
        <v>15900</v>
      </c>
      <c r="K21" s="10">
        <f>SUM(K6,K19)</f>
        <v>20000</v>
      </c>
      <c r="L21" s="10">
        <f>SUM(L6,L19)</f>
        <v>0</v>
      </c>
      <c r="M21" s="10">
        <f>SUM(M6,M19)</f>
        <v>20000</v>
      </c>
      <c r="N21" s="112"/>
      <c r="O21" s="112"/>
    </row>
    <row r="22" spans="1:1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</row>
    <row r="23" spans="1:15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</row>
    <row r="24" spans="1:15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</row>
    <row r="25" spans="1:15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</row>
    <row r="26" spans="1:15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5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</row>
    <row r="28" spans="1:15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1:15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1:15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1:15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1:15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15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1:15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5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15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1:15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  <row r="42" spans="1:15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</row>
    <row r="43" spans="1:15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</row>
    <row r="44" spans="1:15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</row>
    <row r="45" spans="1:15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</row>
    <row r="46" spans="1:15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</row>
    <row r="47" spans="1:15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</row>
    <row r="48" spans="1:15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</row>
    <row r="49" spans="1:15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</row>
    <row r="50" spans="1:15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</row>
    <row r="51" spans="1:15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</row>
    <row r="52" spans="1:15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</row>
    <row r="53" spans="1:15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</row>
    <row r="54" spans="1:15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</row>
    <row r="55" spans="1:15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</row>
    <row r="56" spans="1:15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</row>
    <row r="57" spans="1:15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</row>
    <row r="58" spans="1:15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</row>
    <row r="59" spans="1:15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</row>
    <row r="60" spans="1:15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</row>
    <row r="61" spans="1:15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</row>
    <row r="62" spans="1:15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</row>
    <row r="63" spans="1:15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</row>
    <row r="64" spans="1:15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</row>
    <row r="65" spans="1:15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</row>
    <row r="66" spans="1:15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</row>
    <row r="67" spans="1:15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</row>
    <row r="68" spans="1:15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</row>
    <row r="69" spans="1:15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</row>
    <row r="70" spans="1:15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</row>
    <row r="71" spans="1:15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</row>
    <row r="72" spans="1:15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</row>
    <row r="73" spans="1:15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</row>
    <row r="74" spans="1:15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</row>
    <row r="75" spans="1:15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</row>
    <row r="76" spans="1:15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</row>
    <row r="77" spans="1:15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</row>
    <row r="78" spans="1:15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</row>
    <row r="79" spans="1:15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</row>
    <row r="80" spans="1:15">
      <c r="A80" s="112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</row>
    <row r="81" spans="1:15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</row>
    <row r="82" spans="1:15">
      <c r="A82" s="112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</row>
    <row r="83" spans="1:15">
      <c r="A83" s="112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</row>
    <row r="84" spans="1:15">
      <c r="A84" s="112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</row>
    <row r="85" spans="1:15">
      <c r="A85" s="112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</row>
    <row r="86" spans="1:15">
      <c r="A86" s="112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</row>
    <row r="87" spans="1:15">
      <c r="A87" s="112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</row>
    <row r="88" spans="1:15">
      <c r="A88" s="112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</row>
    <row r="89" spans="1:15">
      <c r="A89" s="112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</row>
    <row r="90" spans="1:15">
      <c r="A90" s="112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</row>
    <row r="91" spans="1:15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</row>
    <row r="92" spans="1:15">
      <c r="A92" s="112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</row>
    <row r="93" spans="1:15">
      <c r="A93" s="112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</row>
    <row r="94" spans="1:15">
      <c r="A94" s="112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</row>
    <row r="95" spans="1:15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</row>
    <row r="96" spans="1:15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</row>
    <row r="97" spans="1:15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</row>
    <row r="98" spans="1:15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</row>
    <row r="99" spans="1:15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</row>
    <row r="100" spans="1:15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</row>
    <row r="101" spans="1:15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</row>
    <row r="102" spans="1:15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</row>
    <row r="103" spans="1:15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</row>
    <row r="104" spans="1:15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</row>
    <row r="105" spans="1:15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</row>
    <row r="106" spans="1:15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</row>
    <row r="107" spans="1:15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</row>
    <row r="108" spans="1:15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</row>
    <row r="109" spans="1:15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</row>
    <row r="110" spans="1:15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</row>
    <row r="111" spans="1:15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</row>
    <row r="112" spans="1:15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</row>
    <row r="113" spans="1:15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</row>
    <row r="114" spans="1:15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</row>
    <row r="115" spans="1:15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</row>
    <row r="116" spans="1:15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</row>
    <row r="117" spans="1:15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</row>
    <row r="118" spans="1:15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</row>
    <row r="119" spans="1:15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</row>
    <row r="120" spans="1:15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</row>
    <row r="121" spans="1:15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</row>
    <row r="122" spans="1:15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</row>
    <row r="123" spans="1:15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</row>
    <row r="124" spans="1:15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</row>
    <row r="125" spans="1:15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</row>
    <row r="126" spans="1:15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</row>
    <row r="127" spans="1:15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</row>
    <row r="128" spans="1:15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</row>
    <row r="129" spans="1:15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</row>
    <row r="130" spans="1:15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</row>
    <row r="131" spans="1:15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</row>
    <row r="132" spans="1:15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</row>
    <row r="133" spans="1:15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</row>
  </sheetData>
  <mergeCells count="8">
    <mergeCell ref="A1:M1"/>
    <mergeCell ref="A2:M2"/>
    <mergeCell ref="A3:M3"/>
    <mergeCell ref="B4:D4"/>
    <mergeCell ref="E4:G4"/>
    <mergeCell ref="H4:J4"/>
    <mergeCell ref="K4:M4"/>
    <mergeCell ref="A4:A5"/>
  </mergeCells>
  <printOptions horizontalCentered="1"/>
  <pageMargins left="0.196527777777778" right="0.196527777777778" top="0.629861111111111" bottom="0.432638888888889" header="0.275" footer="0.156944444444444"/>
  <pageSetup paperSize="9" scale="76" firstPageNumber="18" orientation="landscape" useFirstPageNumber="1"/>
  <headerFooter alignWithMargins="0">
    <oddFooter>&amp;C&amp;14‐ 43 ‐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64"/>
  <sheetViews>
    <sheetView showGridLines="0" showZeros="0" workbookViewId="0">
      <selection activeCell="N10" sqref="N10"/>
    </sheetView>
  </sheetViews>
  <sheetFormatPr defaultColWidth="0.125" defaultRowHeight="14.25"/>
  <cols>
    <col min="1" max="1" width="45.75" style="112" customWidth="1"/>
    <col min="2" max="2" width="9.625" style="112" customWidth="1"/>
    <col min="3" max="3" width="9.125" style="112" customWidth="1"/>
    <col min="4" max="4" width="9" style="112" customWidth="1"/>
    <col min="5" max="5" width="8.625" style="112" customWidth="1"/>
    <col min="6" max="6" width="8.25" style="112" customWidth="1"/>
    <col min="7" max="7" width="8.5" style="112" customWidth="1"/>
    <col min="8" max="9" width="8.375" style="112" customWidth="1"/>
    <col min="10" max="10" width="7.875" style="112" customWidth="1"/>
    <col min="11" max="11" width="10" style="112" customWidth="1"/>
    <col min="12" max="12" width="9.375" style="112" customWidth="1"/>
    <col min="13" max="13" width="8" style="112" customWidth="1"/>
    <col min="14" max="14" width="9.375" style="112" customWidth="1"/>
    <col min="15" max="15" width="3.625" style="112" customWidth="1"/>
    <col min="16" max="16384" width="0.125" style="112"/>
  </cols>
  <sheetData>
    <row r="1" ht="33.75" customHeight="1" spans="1:14">
      <c r="A1" s="103" t="s">
        <v>54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ht="17.1" customHeight="1" spans="1:14">
      <c r="A2" s="104" t="s">
        <v>53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ht="17.1" customHeight="1" spans="1:14">
      <c r="A3" s="105" t="s">
        <v>155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>
      <c r="A4" s="115" t="s">
        <v>96</v>
      </c>
      <c r="B4" s="116" t="s">
        <v>101</v>
      </c>
      <c r="C4" s="116" t="s">
        <v>358</v>
      </c>
      <c r="D4" s="116"/>
      <c r="E4" s="116"/>
      <c r="F4" s="116"/>
      <c r="G4" s="116"/>
      <c r="H4" s="116"/>
      <c r="I4" s="116"/>
      <c r="J4" s="116"/>
      <c r="K4" s="116"/>
      <c r="L4" s="116"/>
      <c r="M4" s="116" t="s">
        <v>102</v>
      </c>
      <c r="N4" s="116" t="s">
        <v>103</v>
      </c>
    </row>
    <row r="5" s="114" customFormat="1" ht="45" customHeight="1" spans="1:14">
      <c r="A5" s="115"/>
      <c r="B5" s="116"/>
      <c r="C5" s="116" t="s">
        <v>361</v>
      </c>
      <c r="D5" s="116" t="s">
        <v>649</v>
      </c>
      <c r="E5" s="116" t="s">
        <v>650</v>
      </c>
      <c r="F5" s="116" t="s">
        <v>389</v>
      </c>
      <c r="G5" s="116" t="s">
        <v>390</v>
      </c>
      <c r="H5" s="116" t="s">
        <v>334</v>
      </c>
      <c r="I5" s="116" t="s">
        <v>393</v>
      </c>
      <c r="J5" s="116" t="s">
        <v>394</v>
      </c>
      <c r="K5" s="116" t="s">
        <v>395</v>
      </c>
      <c r="L5" s="116" t="s">
        <v>363</v>
      </c>
      <c r="M5" s="116"/>
      <c r="N5" s="116"/>
    </row>
    <row r="6" s="114" customFormat="1" spans="1:14">
      <c r="A6" s="127" t="s">
        <v>651</v>
      </c>
      <c r="B6" s="134">
        <v>13568</v>
      </c>
      <c r="C6" s="134">
        <v>59559</v>
      </c>
      <c r="D6" s="134">
        <v>5281</v>
      </c>
      <c r="E6" s="134">
        <v>1417</v>
      </c>
      <c r="F6" s="134">
        <v>0</v>
      </c>
      <c r="G6" s="134">
        <v>0</v>
      </c>
      <c r="H6" s="134">
        <v>60000</v>
      </c>
      <c r="I6" s="134">
        <v>-485</v>
      </c>
      <c r="J6" s="134">
        <v>-7468</v>
      </c>
      <c r="K6" s="134">
        <v>0</v>
      </c>
      <c r="L6" s="134">
        <v>814</v>
      </c>
      <c r="M6" s="134">
        <v>73127</v>
      </c>
      <c r="N6" s="134">
        <v>72753</v>
      </c>
    </row>
    <row r="7" spans="1:14">
      <c r="A7" s="128" t="s">
        <v>462</v>
      </c>
      <c r="B7" s="135">
        <v>0</v>
      </c>
      <c r="C7" s="135">
        <v>0</v>
      </c>
      <c r="D7" s="135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0</v>
      </c>
      <c r="K7" s="135">
        <v>0</v>
      </c>
      <c r="L7" s="135">
        <v>0</v>
      </c>
      <c r="M7" s="135">
        <v>0</v>
      </c>
      <c r="N7" s="135">
        <v>0</v>
      </c>
    </row>
    <row r="8" spans="1:14">
      <c r="A8" s="129" t="s">
        <v>652</v>
      </c>
      <c r="B8" s="135">
        <v>0</v>
      </c>
      <c r="C8" s="135">
        <v>0</v>
      </c>
      <c r="D8" s="135">
        <v>0</v>
      </c>
      <c r="E8" s="135">
        <v>0</v>
      </c>
      <c r="F8" s="135">
        <v>0</v>
      </c>
      <c r="G8" s="135">
        <v>0</v>
      </c>
      <c r="H8" s="135">
        <v>0</v>
      </c>
      <c r="I8" s="135">
        <v>0</v>
      </c>
      <c r="J8" s="135">
        <v>0</v>
      </c>
      <c r="K8" s="135">
        <v>0</v>
      </c>
      <c r="L8" s="135">
        <v>0</v>
      </c>
      <c r="M8" s="135">
        <v>0</v>
      </c>
      <c r="N8" s="135">
        <v>0</v>
      </c>
    </row>
    <row r="9" spans="1:14">
      <c r="A9" s="128" t="s">
        <v>473</v>
      </c>
      <c r="B9" s="135">
        <v>0</v>
      </c>
      <c r="C9" s="135">
        <v>0</v>
      </c>
      <c r="D9" s="135">
        <v>0</v>
      </c>
      <c r="E9" s="135">
        <v>0</v>
      </c>
      <c r="F9" s="135">
        <v>0</v>
      </c>
      <c r="G9" s="135">
        <v>0</v>
      </c>
      <c r="H9" s="135">
        <v>0</v>
      </c>
      <c r="I9" s="135">
        <v>0</v>
      </c>
      <c r="J9" s="135">
        <v>0</v>
      </c>
      <c r="K9" s="135">
        <v>0</v>
      </c>
      <c r="L9" s="135">
        <v>0</v>
      </c>
      <c r="M9" s="135">
        <v>0</v>
      </c>
      <c r="N9" s="135">
        <v>0</v>
      </c>
    </row>
    <row r="10" spans="1:14">
      <c r="A10" s="129" t="s">
        <v>653</v>
      </c>
      <c r="B10" s="135">
        <v>0</v>
      </c>
      <c r="C10" s="135">
        <v>0</v>
      </c>
      <c r="D10" s="135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5">
        <v>0</v>
      </c>
      <c r="N10" s="135">
        <v>0</v>
      </c>
    </row>
    <row r="11" spans="1:14">
      <c r="A11" s="129" t="s">
        <v>654</v>
      </c>
      <c r="B11" s="135">
        <v>0</v>
      </c>
      <c r="C11" s="135">
        <v>0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0</v>
      </c>
      <c r="K11" s="135">
        <v>0</v>
      </c>
      <c r="L11" s="135">
        <v>0</v>
      </c>
      <c r="M11" s="135">
        <v>0</v>
      </c>
      <c r="N11" s="135">
        <v>0</v>
      </c>
    </row>
    <row r="12" spans="1:14">
      <c r="A12" s="129" t="s">
        <v>655</v>
      </c>
      <c r="B12" s="135">
        <v>0</v>
      </c>
      <c r="C12" s="135">
        <v>0</v>
      </c>
      <c r="D12" s="136"/>
      <c r="E12" s="135">
        <v>0</v>
      </c>
      <c r="F12" s="136"/>
      <c r="G12" s="135">
        <v>0</v>
      </c>
      <c r="H12" s="135">
        <v>0</v>
      </c>
      <c r="I12" s="136"/>
      <c r="J12" s="136"/>
      <c r="K12" s="136"/>
      <c r="L12" s="135">
        <v>0</v>
      </c>
      <c r="M12" s="135">
        <v>0</v>
      </c>
      <c r="N12" s="135">
        <v>0</v>
      </c>
    </row>
    <row r="13" spans="1:14">
      <c r="A13" s="128" t="s">
        <v>480</v>
      </c>
      <c r="B13" s="135">
        <v>0</v>
      </c>
      <c r="C13" s="135">
        <v>0</v>
      </c>
      <c r="D13" s="135">
        <v>1808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-1808</v>
      </c>
      <c r="K13" s="135">
        <v>0</v>
      </c>
      <c r="L13" s="135">
        <v>0</v>
      </c>
      <c r="M13" s="135">
        <v>0</v>
      </c>
      <c r="N13" s="135">
        <v>0</v>
      </c>
    </row>
    <row r="14" spans="1:14">
      <c r="A14" s="129" t="s">
        <v>656</v>
      </c>
      <c r="B14" s="135">
        <v>0</v>
      </c>
      <c r="C14" s="135">
        <v>0</v>
      </c>
      <c r="D14" s="135">
        <v>1808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-1808</v>
      </c>
      <c r="K14" s="135">
        <v>0</v>
      </c>
      <c r="L14" s="135">
        <v>0</v>
      </c>
      <c r="M14" s="135">
        <v>0</v>
      </c>
      <c r="N14" s="135">
        <v>0</v>
      </c>
    </row>
    <row r="15" spans="1:14">
      <c r="A15" s="129" t="s">
        <v>657</v>
      </c>
      <c r="B15" s="135">
        <v>0</v>
      </c>
      <c r="C15" s="135">
        <v>0</v>
      </c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0</v>
      </c>
      <c r="L15" s="135">
        <v>0</v>
      </c>
      <c r="M15" s="135">
        <v>0</v>
      </c>
      <c r="N15" s="135">
        <v>0</v>
      </c>
    </row>
    <row r="16" spans="1:14">
      <c r="A16" s="129" t="s">
        <v>658</v>
      </c>
      <c r="B16" s="135">
        <v>0</v>
      </c>
      <c r="C16" s="135">
        <v>0</v>
      </c>
      <c r="D16" s="136"/>
      <c r="E16" s="135">
        <v>0</v>
      </c>
      <c r="F16" s="136"/>
      <c r="G16" s="135">
        <v>0</v>
      </c>
      <c r="H16" s="135">
        <v>0</v>
      </c>
      <c r="I16" s="136"/>
      <c r="J16" s="136"/>
      <c r="K16" s="136"/>
      <c r="L16" s="135">
        <v>0</v>
      </c>
      <c r="M16" s="135">
        <v>0</v>
      </c>
      <c r="N16" s="135">
        <v>0</v>
      </c>
    </row>
    <row r="17" spans="1:14">
      <c r="A17" s="128" t="s">
        <v>516</v>
      </c>
      <c r="B17" s="135">
        <v>0</v>
      </c>
      <c r="C17" s="135">
        <v>0</v>
      </c>
      <c r="D17" s="135">
        <v>0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5">
        <v>0</v>
      </c>
      <c r="L17" s="135">
        <v>0</v>
      </c>
      <c r="M17" s="135">
        <v>0</v>
      </c>
      <c r="N17" s="135">
        <v>0</v>
      </c>
    </row>
    <row r="18" spans="1:14">
      <c r="A18" s="129" t="s">
        <v>659</v>
      </c>
      <c r="B18" s="135">
        <v>0</v>
      </c>
      <c r="C18" s="135">
        <v>0</v>
      </c>
      <c r="D18" s="135">
        <v>0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35">
        <v>0</v>
      </c>
      <c r="L18" s="135">
        <v>0</v>
      </c>
      <c r="M18" s="135">
        <v>0</v>
      </c>
      <c r="N18" s="135">
        <v>0</v>
      </c>
    </row>
    <row r="19" spans="1:14">
      <c r="A19" s="129" t="s">
        <v>660</v>
      </c>
      <c r="B19" s="135">
        <v>0</v>
      </c>
      <c r="C19" s="135">
        <v>0</v>
      </c>
      <c r="D19" s="135">
        <v>0</v>
      </c>
      <c r="E19" s="135">
        <v>0</v>
      </c>
      <c r="F19" s="135">
        <v>0</v>
      </c>
      <c r="G19" s="135">
        <v>0</v>
      </c>
      <c r="H19" s="135">
        <v>0</v>
      </c>
      <c r="I19" s="135">
        <v>0</v>
      </c>
      <c r="J19" s="135">
        <v>0</v>
      </c>
      <c r="K19" s="135">
        <v>0</v>
      </c>
      <c r="L19" s="135">
        <v>0</v>
      </c>
      <c r="M19" s="135">
        <v>0</v>
      </c>
      <c r="N19" s="135">
        <v>0</v>
      </c>
    </row>
    <row r="20" spans="1:14">
      <c r="A20" s="128" t="s">
        <v>532</v>
      </c>
      <c r="B20" s="135">
        <v>0</v>
      </c>
      <c r="C20" s="135">
        <v>0</v>
      </c>
      <c r="D20" s="135">
        <v>0</v>
      </c>
      <c r="E20" s="135">
        <v>0</v>
      </c>
      <c r="F20" s="135">
        <v>0</v>
      </c>
      <c r="G20" s="135">
        <v>0</v>
      </c>
      <c r="H20" s="135">
        <v>0</v>
      </c>
      <c r="I20" s="135">
        <v>0</v>
      </c>
      <c r="J20" s="135">
        <v>0</v>
      </c>
      <c r="K20" s="135">
        <v>0</v>
      </c>
      <c r="L20" s="135">
        <v>0</v>
      </c>
      <c r="M20" s="135">
        <v>0</v>
      </c>
      <c r="N20" s="135">
        <v>0</v>
      </c>
    </row>
    <row r="21" spans="1:14">
      <c r="A21" s="129" t="s">
        <v>661</v>
      </c>
      <c r="B21" s="135">
        <v>0</v>
      </c>
      <c r="C21" s="135">
        <v>0</v>
      </c>
      <c r="D21" s="135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0</v>
      </c>
      <c r="M21" s="135">
        <v>0</v>
      </c>
      <c r="N21" s="135">
        <v>0</v>
      </c>
    </row>
    <row r="22" spans="1:14">
      <c r="A22" s="129" t="s">
        <v>662</v>
      </c>
      <c r="B22" s="135">
        <v>0</v>
      </c>
      <c r="C22" s="135">
        <v>0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5">
        <v>0</v>
      </c>
      <c r="N22" s="135">
        <v>0</v>
      </c>
    </row>
    <row r="23" spans="1:14">
      <c r="A23" s="129" t="s">
        <v>663</v>
      </c>
      <c r="B23" s="135">
        <v>0</v>
      </c>
      <c r="C23" s="135">
        <v>0</v>
      </c>
      <c r="D23" s="135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5">
        <v>0</v>
      </c>
      <c r="L23" s="135">
        <v>0</v>
      </c>
      <c r="M23" s="135">
        <v>0</v>
      </c>
      <c r="N23" s="135">
        <v>0</v>
      </c>
    </row>
    <row r="24" spans="1:14">
      <c r="A24" s="129" t="s">
        <v>664</v>
      </c>
      <c r="B24" s="135">
        <v>0</v>
      </c>
      <c r="C24" s="135">
        <v>0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0</v>
      </c>
      <c r="M24" s="135">
        <v>0</v>
      </c>
      <c r="N24" s="135">
        <v>0</v>
      </c>
    </row>
    <row r="25" spans="1:14">
      <c r="A25" s="129" t="s">
        <v>665</v>
      </c>
      <c r="B25" s="135">
        <v>0</v>
      </c>
      <c r="C25" s="135">
        <v>0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  <c r="M25" s="135">
        <v>0</v>
      </c>
      <c r="N25" s="135">
        <v>0</v>
      </c>
    </row>
    <row r="26" spans="1:14">
      <c r="A26" s="130" t="s">
        <v>666</v>
      </c>
      <c r="B26" s="135">
        <v>0</v>
      </c>
      <c r="C26" s="135">
        <v>0</v>
      </c>
      <c r="D26" s="136"/>
      <c r="E26" s="135">
        <v>0</v>
      </c>
      <c r="F26" s="136"/>
      <c r="G26" s="135">
        <v>0</v>
      </c>
      <c r="H26" s="135">
        <v>0</v>
      </c>
      <c r="I26" s="136"/>
      <c r="J26" s="136"/>
      <c r="K26" s="136"/>
      <c r="L26" s="135">
        <v>0</v>
      </c>
      <c r="M26" s="135">
        <v>0</v>
      </c>
      <c r="N26" s="135">
        <v>0</v>
      </c>
    </row>
    <row r="27" spans="1:14">
      <c r="A27" s="130" t="s">
        <v>667</v>
      </c>
      <c r="B27" s="135">
        <v>0</v>
      </c>
      <c r="C27" s="135">
        <v>0</v>
      </c>
      <c r="D27" s="136"/>
      <c r="E27" s="135">
        <v>0</v>
      </c>
      <c r="F27" s="136"/>
      <c r="G27" s="135">
        <v>0</v>
      </c>
      <c r="H27" s="135">
        <v>0</v>
      </c>
      <c r="I27" s="136"/>
      <c r="J27" s="136"/>
      <c r="K27" s="136"/>
      <c r="L27" s="135">
        <v>0</v>
      </c>
      <c r="M27" s="135">
        <v>0</v>
      </c>
      <c r="N27" s="135">
        <v>0</v>
      </c>
    </row>
    <row r="28" spans="1:14">
      <c r="A28" s="130" t="s">
        <v>668</v>
      </c>
      <c r="B28" s="135">
        <v>0</v>
      </c>
      <c r="C28" s="135">
        <v>0</v>
      </c>
      <c r="D28" s="136"/>
      <c r="E28" s="135">
        <v>0</v>
      </c>
      <c r="F28" s="136"/>
      <c r="G28" s="135">
        <v>0</v>
      </c>
      <c r="H28" s="135">
        <v>0</v>
      </c>
      <c r="I28" s="136"/>
      <c r="J28" s="136"/>
      <c r="K28" s="136"/>
      <c r="L28" s="135">
        <v>0</v>
      </c>
      <c r="M28" s="135">
        <v>0</v>
      </c>
      <c r="N28" s="135">
        <v>0</v>
      </c>
    </row>
    <row r="29" spans="1:14">
      <c r="A29" s="130" t="s">
        <v>669</v>
      </c>
      <c r="B29" s="135">
        <v>0</v>
      </c>
      <c r="C29" s="135">
        <v>0</v>
      </c>
      <c r="D29" s="136"/>
      <c r="E29" s="135">
        <v>0</v>
      </c>
      <c r="F29" s="136"/>
      <c r="G29" s="135">
        <v>0</v>
      </c>
      <c r="H29" s="135">
        <v>0</v>
      </c>
      <c r="I29" s="136"/>
      <c r="J29" s="136"/>
      <c r="K29" s="136"/>
      <c r="L29" s="135">
        <v>0</v>
      </c>
      <c r="M29" s="135">
        <v>0</v>
      </c>
      <c r="N29" s="135">
        <v>0</v>
      </c>
    </row>
    <row r="30" spans="1:14">
      <c r="A30" s="130" t="s">
        <v>670</v>
      </c>
      <c r="B30" s="135">
        <v>0</v>
      </c>
      <c r="C30" s="135">
        <v>0</v>
      </c>
      <c r="D30" s="136"/>
      <c r="E30" s="135">
        <v>0</v>
      </c>
      <c r="F30" s="136"/>
      <c r="G30" s="135">
        <v>0</v>
      </c>
      <c r="H30" s="135">
        <v>0</v>
      </c>
      <c r="I30" s="136"/>
      <c r="J30" s="136"/>
      <c r="K30" s="136"/>
      <c r="L30" s="135">
        <v>0</v>
      </c>
      <c r="M30" s="135">
        <v>0</v>
      </c>
      <c r="N30" s="135">
        <v>0</v>
      </c>
    </row>
    <row r="31" spans="1:14">
      <c r="A31" s="128" t="s">
        <v>539</v>
      </c>
      <c r="B31" s="135">
        <v>0</v>
      </c>
      <c r="C31" s="135">
        <v>0</v>
      </c>
      <c r="D31" s="135">
        <v>0</v>
      </c>
      <c r="E31" s="135">
        <v>0</v>
      </c>
      <c r="F31" s="135">
        <v>0</v>
      </c>
      <c r="G31" s="135">
        <v>0</v>
      </c>
      <c r="H31" s="135">
        <v>0</v>
      </c>
      <c r="I31" s="135">
        <v>0</v>
      </c>
      <c r="J31" s="135">
        <v>0</v>
      </c>
      <c r="K31" s="135">
        <v>0</v>
      </c>
      <c r="L31" s="135">
        <v>0</v>
      </c>
      <c r="M31" s="135">
        <v>0</v>
      </c>
      <c r="N31" s="135">
        <v>0</v>
      </c>
    </row>
    <row r="32" spans="1:14">
      <c r="A32" s="129" t="s">
        <v>671</v>
      </c>
      <c r="B32" s="135">
        <v>0</v>
      </c>
      <c r="C32" s="135">
        <v>0</v>
      </c>
      <c r="D32" s="135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5">
        <v>0</v>
      </c>
      <c r="L32" s="135">
        <v>0</v>
      </c>
      <c r="M32" s="135">
        <v>0</v>
      </c>
      <c r="N32" s="135">
        <v>0</v>
      </c>
    </row>
    <row r="33" spans="1:14">
      <c r="A33" s="129" t="s">
        <v>672</v>
      </c>
      <c r="B33" s="135">
        <v>0</v>
      </c>
      <c r="C33" s="135">
        <v>0</v>
      </c>
      <c r="D33" s="135">
        <v>0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35">
        <v>0</v>
      </c>
      <c r="N33" s="135">
        <v>0</v>
      </c>
    </row>
    <row r="34" spans="1:14">
      <c r="A34" s="129" t="s">
        <v>673</v>
      </c>
      <c r="B34" s="135">
        <v>0</v>
      </c>
      <c r="C34" s="135">
        <v>0</v>
      </c>
      <c r="D34" s="135">
        <v>0</v>
      </c>
      <c r="E34" s="135">
        <v>0</v>
      </c>
      <c r="F34" s="135">
        <v>0</v>
      </c>
      <c r="G34" s="135">
        <v>0</v>
      </c>
      <c r="H34" s="135">
        <v>0</v>
      </c>
      <c r="I34" s="135">
        <v>0</v>
      </c>
      <c r="J34" s="135">
        <v>0</v>
      </c>
      <c r="K34" s="135">
        <v>0</v>
      </c>
      <c r="L34" s="135">
        <v>0</v>
      </c>
      <c r="M34" s="135">
        <v>0</v>
      </c>
      <c r="N34" s="135">
        <v>0</v>
      </c>
    </row>
    <row r="35" spans="1:14">
      <c r="A35" s="129" t="s">
        <v>674</v>
      </c>
      <c r="B35" s="135">
        <v>0</v>
      </c>
      <c r="C35" s="135">
        <v>0</v>
      </c>
      <c r="D35" s="136"/>
      <c r="E35" s="135">
        <v>0</v>
      </c>
      <c r="F35" s="136"/>
      <c r="G35" s="135">
        <v>0</v>
      </c>
      <c r="H35" s="135">
        <v>0</v>
      </c>
      <c r="I35" s="136"/>
      <c r="J35" s="136"/>
      <c r="K35" s="136"/>
      <c r="L35" s="135">
        <v>0</v>
      </c>
      <c r="M35" s="135">
        <v>0</v>
      </c>
      <c r="N35" s="135">
        <v>0</v>
      </c>
    </row>
    <row r="36" spans="1:14">
      <c r="A36" s="129" t="s">
        <v>675</v>
      </c>
      <c r="B36" s="135">
        <v>0</v>
      </c>
      <c r="C36" s="135">
        <v>0</v>
      </c>
      <c r="D36" s="136"/>
      <c r="E36" s="135">
        <v>0</v>
      </c>
      <c r="F36" s="136"/>
      <c r="G36" s="135">
        <v>0</v>
      </c>
      <c r="H36" s="135">
        <v>0</v>
      </c>
      <c r="I36" s="136"/>
      <c r="J36" s="136"/>
      <c r="K36" s="136"/>
      <c r="L36" s="135">
        <v>0</v>
      </c>
      <c r="M36" s="135">
        <v>0</v>
      </c>
      <c r="N36" s="135">
        <v>0</v>
      </c>
    </row>
    <row r="37" spans="1:14">
      <c r="A37" s="128" t="s">
        <v>548</v>
      </c>
      <c r="B37" s="135">
        <v>0</v>
      </c>
      <c r="C37" s="135">
        <v>0</v>
      </c>
      <c r="D37" s="135">
        <v>0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5">
        <v>0</v>
      </c>
      <c r="K37" s="135">
        <v>0</v>
      </c>
      <c r="L37" s="135">
        <v>0</v>
      </c>
      <c r="M37" s="135">
        <v>0</v>
      </c>
      <c r="N37" s="135">
        <v>0</v>
      </c>
    </row>
    <row r="38" spans="1:14">
      <c r="A38" s="129" t="s">
        <v>676</v>
      </c>
      <c r="B38" s="135">
        <v>0</v>
      </c>
      <c r="C38" s="135">
        <v>0</v>
      </c>
      <c r="D38" s="135">
        <v>0</v>
      </c>
      <c r="E38" s="135">
        <v>0</v>
      </c>
      <c r="F38" s="135">
        <v>0</v>
      </c>
      <c r="G38" s="135">
        <v>0</v>
      </c>
      <c r="H38" s="135">
        <v>0</v>
      </c>
      <c r="I38" s="135">
        <v>0</v>
      </c>
      <c r="J38" s="135">
        <v>0</v>
      </c>
      <c r="K38" s="135">
        <v>0</v>
      </c>
      <c r="L38" s="135">
        <v>0</v>
      </c>
      <c r="M38" s="135">
        <v>0</v>
      </c>
      <c r="N38" s="135">
        <v>0</v>
      </c>
    </row>
    <row r="39" spans="1:14">
      <c r="A39" s="129" t="s">
        <v>677</v>
      </c>
      <c r="B39" s="135">
        <v>0</v>
      </c>
      <c r="C39" s="135">
        <v>0</v>
      </c>
      <c r="D39" s="135">
        <v>0</v>
      </c>
      <c r="E39" s="135">
        <v>0</v>
      </c>
      <c r="F39" s="135">
        <v>0</v>
      </c>
      <c r="G39" s="135">
        <v>0</v>
      </c>
      <c r="H39" s="135">
        <v>0</v>
      </c>
      <c r="I39" s="135">
        <v>0</v>
      </c>
      <c r="J39" s="135">
        <v>0</v>
      </c>
      <c r="K39" s="135">
        <v>0</v>
      </c>
      <c r="L39" s="135">
        <v>0</v>
      </c>
      <c r="M39" s="135">
        <v>0</v>
      </c>
      <c r="N39" s="135">
        <v>0</v>
      </c>
    </row>
    <row r="40" spans="1:14">
      <c r="A40" s="129" t="s">
        <v>678</v>
      </c>
      <c r="B40" s="135">
        <v>0</v>
      </c>
      <c r="C40" s="135">
        <v>0</v>
      </c>
      <c r="D40" s="135">
        <v>0</v>
      </c>
      <c r="E40" s="135">
        <v>0</v>
      </c>
      <c r="F40" s="135">
        <v>0</v>
      </c>
      <c r="G40" s="135">
        <v>0</v>
      </c>
      <c r="H40" s="135">
        <v>0</v>
      </c>
      <c r="I40" s="135">
        <v>0</v>
      </c>
      <c r="J40" s="135">
        <v>0</v>
      </c>
      <c r="K40" s="135">
        <v>0</v>
      </c>
      <c r="L40" s="135">
        <v>0</v>
      </c>
      <c r="M40" s="135">
        <v>0</v>
      </c>
      <c r="N40" s="135">
        <v>0</v>
      </c>
    </row>
    <row r="41" spans="1:14">
      <c r="A41" s="129" t="s">
        <v>679</v>
      </c>
      <c r="B41" s="135">
        <v>0</v>
      </c>
      <c r="C41" s="135">
        <v>0</v>
      </c>
      <c r="D41" s="135">
        <v>0</v>
      </c>
      <c r="E41" s="135">
        <v>0</v>
      </c>
      <c r="F41" s="135">
        <v>0</v>
      </c>
      <c r="G41" s="135">
        <v>0</v>
      </c>
      <c r="H41" s="135">
        <v>0</v>
      </c>
      <c r="I41" s="135">
        <v>0</v>
      </c>
      <c r="J41" s="135">
        <v>0</v>
      </c>
      <c r="K41" s="135">
        <v>0</v>
      </c>
      <c r="L41" s="135">
        <v>0</v>
      </c>
      <c r="M41" s="135">
        <v>0</v>
      </c>
      <c r="N41" s="135">
        <v>0</v>
      </c>
    </row>
    <row r="42" spans="1:14">
      <c r="A42" s="129" t="s">
        <v>680</v>
      </c>
      <c r="B42" s="135">
        <v>0</v>
      </c>
      <c r="C42" s="135">
        <v>0</v>
      </c>
      <c r="D42" s="135">
        <v>0</v>
      </c>
      <c r="E42" s="135">
        <v>0</v>
      </c>
      <c r="F42" s="135">
        <v>0</v>
      </c>
      <c r="G42" s="135">
        <v>0</v>
      </c>
      <c r="H42" s="135">
        <v>0</v>
      </c>
      <c r="I42" s="135">
        <v>0</v>
      </c>
      <c r="J42" s="135">
        <v>0</v>
      </c>
      <c r="K42" s="135">
        <v>0</v>
      </c>
      <c r="L42" s="135">
        <v>0</v>
      </c>
      <c r="M42" s="135">
        <v>0</v>
      </c>
      <c r="N42" s="135">
        <v>0</v>
      </c>
    </row>
    <row r="43" ht="27" customHeight="1" spans="1:14">
      <c r="A43" s="131" t="s">
        <v>681</v>
      </c>
      <c r="B43" s="135">
        <v>0</v>
      </c>
      <c r="C43" s="135">
        <v>0</v>
      </c>
      <c r="D43" s="135"/>
      <c r="E43" s="135">
        <v>0</v>
      </c>
      <c r="F43" s="135"/>
      <c r="G43" s="135">
        <v>0</v>
      </c>
      <c r="H43" s="135">
        <v>0</v>
      </c>
      <c r="I43" s="135"/>
      <c r="J43" s="135"/>
      <c r="K43" s="135"/>
      <c r="L43" s="135">
        <v>0</v>
      </c>
      <c r="M43" s="135">
        <v>0</v>
      </c>
      <c r="N43" s="135">
        <v>0</v>
      </c>
    </row>
    <row r="44" spans="1:14">
      <c r="A44" s="129" t="s">
        <v>682</v>
      </c>
      <c r="B44" s="135">
        <v>0</v>
      </c>
      <c r="C44" s="135">
        <v>0</v>
      </c>
      <c r="D44" s="136"/>
      <c r="E44" s="135">
        <v>0</v>
      </c>
      <c r="F44" s="136"/>
      <c r="G44" s="135">
        <v>0</v>
      </c>
      <c r="H44" s="135">
        <v>0</v>
      </c>
      <c r="I44" s="136"/>
      <c r="J44" s="136"/>
      <c r="K44" s="136"/>
      <c r="L44" s="135">
        <v>0</v>
      </c>
      <c r="M44" s="135">
        <v>0</v>
      </c>
      <c r="N44" s="135">
        <v>0</v>
      </c>
    </row>
    <row r="45" spans="1:14">
      <c r="A45" s="129" t="s">
        <v>683</v>
      </c>
      <c r="B45" s="135">
        <v>0</v>
      </c>
      <c r="C45" s="135">
        <v>0</v>
      </c>
      <c r="D45" s="136"/>
      <c r="E45" s="135">
        <v>0</v>
      </c>
      <c r="F45" s="136"/>
      <c r="G45" s="135">
        <v>0</v>
      </c>
      <c r="H45" s="135">
        <v>0</v>
      </c>
      <c r="I45" s="136"/>
      <c r="J45" s="136"/>
      <c r="K45" s="136"/>
      <c r="L45" s="135">
        <v>0</v>
      </c>
      <c r="M45" s="135">
        <v>0</v>
      </c>
      <c r="N45" s="135">
        <v>0</v>
      </c>
    </row>
    <row r="46" spans="1:14">
      <c r="A46" s="128" t="s">
        <v>555</v>
      </c>
      <c r="B46" s="135">
        <v>0</v>
      </c>
      <c r="C46" s="135">
        <v>0</v>
      </c>
      <c r="D46" s="136">
        <v>0</v>
      </c>
      <c r="E46" s="135">
        <v>0</v>
      </c>
      <c r="F46" s="136">
        <v>0</v>
      </c>
      <c r="G46" s="135">
        <v>0</v>
      </c>
      <c r="H46" s="135">
        <v>0</v>
      </c>
      <c r="I46" s="136">
        <v>0</v>
      </c>
      <c r="J46" s="136">
        <v>0</v>
      </c>
      <c r="K46" s="136">
        <v>0</v>
      </c>
      <c r="L46" s="135">
        <v>0</v>
      </c>
      <c r="M46" s="135">
        <v>0</v>
      </c>
      <c r="N46" s="135">
        <v>0</v>
      </c>
    </row>
    <row r="47" spans="1:14">
      <c r="A47" s="129" t="s">
        <v>684</v>
      </c>
      <c r="B47" s="135">
        <v>0</v>
      </c>
      <c r="C47" s="135">
        <v>0</v>
      </c>
      <c r="D47" s="127">
        <v>0</v>
      </c>
      <c r="E47" s="135">
        <v>0</v>
      </c>
      <c r="F47" s="127">
        <v>0</v>
      </c>
      <c r="G47" s="135">
        <v>0</v>
      </c>
      <c r="H47" s="135">
        <v>0</v>
      </c>
      <c r="I47" s="127">
        <v>0</v>
      </c>
      <c r="J47" s="127">
        <v>0</v>
      </c>
      <c r="K47" s="127">
        <v>0</v>
      </c>
      <c r="L47" s="135">
        <v>0</v>
      </c>
      <c r="M47" s="135">
        <v>0</v>
      </c>
      <c r="N47" s="135">
        <v>0</v>
      </c>
    </row>
    <row r="48" spans="1:14">
      <c r="A48" s="128" t="s">
        <v>567</v>
      </c>
      <c r="B48" s="135">
        <v>0</v>
      </c>
      <c r="C48" s="135">
        <v>0</v>
      </c>
      <c r="D48" s="135">
        <v>0</v>
      </c>
      <c r="E48" s="135">
        <v>0</v>
      </c>
      <c r="F48" s="135">
        <v>0</v>
      </c>
      <c r="G48" s="135">
        <v>0</v>
      </c>
      <c r="H48" s="135">
        <v>0</v>
      </c>
      <c r="I48" s="135">
        <v>0</v>
      </c>
      <c r="J48" s="135">
        <v>0</v>
      </c>
      <c r="K48" s="135">
        <v>0</v>
      </c>
      <c r="L48" s="135">
        <v>0</v>
      </c>
      <c r="M48" s="135">
        <v>0</v>
      </c>
      <c r="N48" s="135">
        <v>0</v>
      </c>
    </row>
    <row r="49" spans="1:14">
      <c r="A49" s="129" t="s">
        <v>571</v>
      </c>
      <c r="B49" s="135">
        <v>0</v>
      </c>
      <c r="C49" s="135">
        <v>0</v>
      </c>
      <c r="D49" s="135">
        <v>0</v>
      </c>
      <c r="E49" s="135">
        <v>0</v>
      </c>
      <c r="F49" s="135">
        <v>0</v>
      </c>
      <c r="G49" s="135">
        <v>0</v>
      </c>
      <c r="H49" s="135">
        <v>0</v>
      </c>
      <c r="I49" s="135">
        <v>0</v>
      </c>
      <c r="J49" s="135">
        <v>0</v>
      </c>
      <c r="K49" s="135">
        <v>0</v>
      </c>
      <c r="L49" s="135">
        <v>0</v>
      </c>
      <c r="M49" s="135">
        <v>0</v>
      </c>
      <c r="N49" s="135">
        <v>0</v>
      </c>
    </row>
    <row r="50" spans="1:14">
      <c r="A50" s="129" t="s">
        <v>685</v>
      </c>
      <c r="B50" s="135">
        <v>0</v>
      </c>
      <c r="C50" s="135">
        <v>0</v>
      </c>
      <c r="D50" s="135">
        <v>0</v>
      </c>
      <c r="E50" s="135">
        <v>0</v>
      </c>
      <c r="F50" s="135">
        <v>0</v>
      </c>
      <c r="G50" s="135">
        <v>0</v>
      </c>
      <c r="H50" s="135">
        <v>0</v>
      </c>
      <c r="I50" s="135">
        <v>0</v>
      </c>
      <c r="J50" s="135">
        <v>0</v>
      </c>
      <c r="K50" s="135">
        <v>0</v>
      </c>
      <c r="L50" s="135">
        <v>0</v>
      </c>
      <c r="M50" s="135">
        <v>0</v>
      </c>
      <c r="N50" s="135">
        <v>0</v>
      </c>
    </row>
    <row r="51" spans="1:14">
      <c r="A51" s="129" t="s">
        <v>686</v>
      </c>
      <c r="B51" s="135">
        <v>0</v>
      </c>
      <c r="C51" s="135">
        <v>0</v>
      </c>
      <c r="D51" s="135">
        <v>0</v>
      </c>
      <c r="E51" s="135">
        <v>0</v>
      </c>
      <c r="F51" s="135">
        <v>0</v>
      </c>
      <c r="G51" s="135">
        <v>0</v>
      </c>
      <c r="H51" s="135">
        <v>0</v>
      </c>
      <c r="I51" s="135">
        <v>0</v>
      </c>
      <c r="J51" s="135">
        <v>0</v>
      </c>
      <c r="K51" s="135">
        <v>0</v>
      </c>
      <c r="L51" s="135">
        <v>0</v>
      </c>
      <c r="M51" s="135">
        <v>0</v>
      </c>
      <c r="N51" s="135">
        <v>0</v>
      </c>
    </row>
    <row r="52" spans="1:14">
      <c r="A52" s="128" t="s">
        <v>624</v>
      </c>
      <c r="B52" s="135">
        <v>4148</v>
      </c>
      <c r="C52" s="135">
        <v>58608</v>
      </c>
      <c r="D52" s="135">
        <v>3473</v>
      </c>
      <c r="E52" s="135">
        <v>1417</v>
      </c>
      <c r="F52" s="135">
        <v>0</v>
      </c>
      <c r="G52" s="135">
        <v>0</v>
      </c>
      <c r="H52" s="135">
        <v>60000</v>
      </c>
      <c r="I52" s="135">
        <v>-485</v>
      </c>
      <c r="J52" s="135">
        <v>-5660</v>
      </c>
      <c r="K52" s="135">
        <v>0</v>
      </c>
      <c r="L52" s="135">
        <v>-137</v>
      </c>
      <c r="M52" s="135">
        <v>62756</v>
      </c>
      <c r="N52" s="135">
        <v>62382</v>
      </c>
    </row>
    <row r="53" spans="1:14">
      <c r="A53" s="129" t="s">
        <v>687</v>
      </c>
      <c r="B53" s="135">
        <v>0</v>
      </c>
      <c r="C53" s="135">
        <v>60000</v>
      </c>
      <c r="D53" s="135">
        <v>0</v>
      </c>
      <c r="E53" s="135">
        <v>0</v>
      </c>
      <c r="F53" s="135">
        <v>0</v>
      </c>
      <c r="G53" s="135">
        <v>0</v>
      </c>
      <c r="H53" s="135">
        <v>60000</v>
      </c>
      <c r="I53" s="135">
        <v>0</v>
      </c>
      <c r="J53" s="135">
        <v>0</v>
      </c>
      <c r="K53" s="135">
        <v>0</v>
      </c>
      <c r="L53" s="135">
        <v>0</v>
      </c>
      <c r="M53" s="135">
        <v>60000</v>
      </c>
      <c r="N53" s="135">
        <v>60000</v>
      </c>
    </row>
    <row r="54" spans="1:14">
      <c r="A54" s="129" t="s">
        <v>688</v>
      </c>
      <c r="B54" s="135">
        <v>548</v>
      </c>
      <c r="C54" s="135">
        <v>299</v>
      </c>
      <c r="D54" s="135">
        <v>361</v>
      </c>
      <c r="E54" s="135">
        <v>144</v>
      </c>
      <c r="F54" s="135">
        <v>0</v>
      </c>
      <c r="G54" s="135">
        <v>0</v>
      </c>
      <c r="H54" s="135">
        <v>0</v>
      </c>
      <c r="I54" s="135">
        <v>-167</v>
      </c>
      <c r="J54" s="135">
        <v>0</v>
      </c>
      <c r="K54" s="135">
        <v>0</v>
      </c>
      <c r="L54" s="135">
        <v>-39</v>
      </c>
      <c r="M54" s="135">
        <v>847</v>
      </c>
      <c r="N54" s="135">
        <v>847</v>
      </c>
    </row>
    <row r="55" spans="1:14">
      <c r="A55" s="129" t="s">
        <v>689</v>
      </c>
      <c r="B55" s="135">
        <v>0</v>
      </c>
      <c r="C55" s="135">
        <v>0</v>
      </c>
      <c r="D55" s="135">
        <v>0</v>
      </c>
      <c r="E55" s="135">
        <v>0</v>
      </c>
      <c r="F55" s="135">
        <v>0</v>
      </c>
      <c r="G55" s="135">
        <v>0</v>
      </c>
      <c r="H55" s="135">
        <v>0</v>
      </c>
      <c r="I55" s="135">
        <v>0</v>
      </c>
      <c r="J55" s="135">
        <v>0</v>
      </c>
      <c r="K55" s="135">
        <v>0</v>
      </c>
      <c r="L55" s="135">
        <v>0</v>
      </c>
      <c r="M55" s="135">
        <v>0</v>
      </c>
      <c r="N55" s="135">
        <v>0</v>
      </c>
    </row>
    <row r="56" spans="1:14">
      <c r="A56" s="129" t="s">
        <v>690</v>
      </c>
      <c r="B56" s="135">
        <v>3600</v>
      </c>
      <c r="C56" s="135">
        <v>-1691</v>
      </c>
      <c r="D56" s="135">
        <v>3112</v>
      </c>
      <c r="E56" s="135">
        <v>1273</v>
      </c>
      <c r="F56" s="135">
        <v>0</v>
      </c>
      <c r="G56" s="135">
        <v>0</v>
      </c>
      <c r="H56" s="135">
        <v>0</v>
      </c>
      <c r="I56" s="135">
        <v>-318</v>
      </c>
      <c r="J56" s="135">
        <v>-5660</v>
      </c>
      <c r="K56" s="135">
        <v>0</v>
      </c>
      <c r="L56" s="135">
        <v>-98</v>
      </c>
      <c r="M56" s="135">
        <v>1909</v>
      </c>
      <c r="N56" s="135">
        <v>1535</v>
      </c>
    </row>
    <row r="57" spans="1:14">
      <c r="A57" s="128" t="s">
        <v>606</v>
      </c>
      <c r="B57" s="135">
        <v>9400</v>
      </c>
      <c r="C57" s="135">
        <v>908</v>
      </c>
      <c r="D57" s="135">
        <v>0</v>
      </c>
      <c r="E57" s="135">
        <v>0</v>
      </c>
      <c r="F57" s="135">
        <v>0</v>
      </c>
      <c r="G57" s="135">
        <v>0</v>
      </c>
      <c r="H57" s="135">
        <v>0</v>
      </c>
      <c r="I57" s="135">
        <v>0</v>
      </c>
      <c r="J57" s="135">
        <v>0</v>
      </c>
      <c r="K57" s="135">
        <v>0</v>
      </c>
      <c r="L57" s="135">
        <v>908</v>
      </c>
      <c r="M57" s="135">
        <v>10308</v>
      </c>
      <c r="N57" s="135">
        <v>10308</v>
      </c>
    </row>
    <row r="58" spans="1:14">
      <c r="A58" s="128" t="s">
        <v>610</v>
      </c>
      <c r="B58" s="135">
        <v>20</v>
      </c>
      <c r="C58" s="135">
        <v>43</v>
      </c>
      <c r="D58" s="135">
        <v>0</v>
      </c>
      <c r="E58" s="135">
        <v>0</v>
      </c>
      <c r="F58" s="135">
        <v>0</v>
      </c>
      <c r="G58" s="135">
        <v>0</v>
      </c>
      <c r="H58" s="135">
        <v>0</v>
      </c>
      <c r="I58" s="135">
        <v>0</v>
      </c>
      <c r="J58" s="135">
        <v>0</v>
      </c>
      <c r="K58" s="135">
        <v>0</v>
      </c>
      <c r="L58" s="135">
        <v>43</v>
      </c>
      <c r="M58" s="135">
        <v>63</v>
      </c>
      <c r="N58" s="135">
        <v>63</v>
      </c>
    </row>
    <row r="59" spans="1:14">
      <c r="A59" s="133" t="s">
        <v>691</v>
      </c>
      <c r="B59" s="135">
        <v>0</v>
      </c>
      <c r="C59" s="135">
        <v>0</v>
      </c>
      <c r="D59" s="135">
        <v>0</v>
      </c>
      <c r="E59" s="135">
        <v>0</v>
      </c>
      <c r="F59" s="135"/>
      <c r="G59" s="135"/>
      <c r="H59" s="135"/>
      <c r="I59" s="135"/>
      <c r="J59" s="135">
        <v>0</v>
      </c>
      <c r="K59" s="135">
        <v>0</v>
      </c>
      <c r="L59" s="135">
        <v>0</v>
      </c>
      <c r="M59" s="135">
        <v>0</v>
      </c>
      <c r="N59" s="135">
        <v>0</v>
      </c>
    </row>
    <row r="60" spans="1:14">
      <c r="A60" s="130" t="s">
        <v>692</v>
      </c>
      <c r="B60" s="135">
        <v>0</v>
      </c>
      <c r="C60" s="136">
        <v>0</v>
      </c>
      <c r="D60" s="136">
        <v>0</v>
      </c>
      <c r="E60" s="136">
        <v>0</v>
      </c>
      <c r="F60" s="136"/>
      <c r="G60" s="136"/>
      <c r="H60" s="135"/>
      <c r="I60" s="135"/>
      <c r="J60" s="135">
        <v>0</v>
      </c>
      <c r="K60" s="135">
        <v>0</v>
      </c>
      <c r="L60" s="135">
        <v>0</v>
      </c>
      <c r="M60" s="135">
        <v>0</v>
      </c>
      <c r="N60" s="135">
        <v>0</v>
      </c>
    </row>
    <row r="61" spans="1:14">
      <c r="A61" s="130" t="s">
        <v>693</v>
      </c>
      <c r="B61" s="135">
        <v>0</v>
      </c>
      <c r="C61" s="136">
        <v>0</v>
      </c>
      <c r="D61" s="136">
        <v>0</v>
      </c>
      <c r="E61" s="136">
        <v>0</v>
      </c>
      <c r="F61" s="136"/>
      <c r="G61" s="136"/>
      <c r="H61" s="136"/>
      <c r="I61" s="136"/>
      <c r="J61" s="135">
        <v>0</v>
      </c>
      <c r="K61" s="135">
        <v>0</v>
      </c>
      <c r="L61" s="135">
        <v>0</v>
      </c>
      <c r="M61" s="135">
        <v>0</v>
      </c>
      <c r="N61" s="135">
        <v>0</v>
      </c>
    </row>
    <row r="62" spans="1:14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</row>
    <row r="63" spans="1:14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</row>
    <row r="64" spans="1:14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</row>
  </sheetData>
  <mergeCells count="8">
    <mergeCell ref="A1:N1"/>
    <mergeCell ref="A2:N2"/>
    <mergeCell ref="A3:N3"/>
    <mergeCell ref="C4:L4"/>
    <mergeCell ref="A4:A5"/>
    <mergeCell ref="B4:B5"/>
    <mergeCell ref="M4:M5"/>
    <mergeCell ref="N4:N5"/>
  </mergeCells>
  <printOptions horizontalCentered="1"/>
  <pageMargins left="0.196527777777778" right="0.196527777777778" top="0.700694444444444" bottom="0.393055555555556" header="0.354166666666667" footer="0.196527777777778"/>
  <pageSetup paperSize="9" scale="84" firstPageNumber="19" fitToHeight="0" orientation="landscape" useFirstPageNumber="1" horizontalDpi="600"/>
  <headerFooter alignWithMargins="0">
    <oddFooter>&amp;C‐ 45 ‐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64"/>
  <sheetViews>
    <sheetView showGridLines="0" showZeros="0" topLeftCell="A28" workbookViewId="0">
      <selection activeCell="K35" sqref="K35"/>
    </sheetView>
  </sheetViews>
  <sheetFormatPr defaultColWidth="0.125" defaultRowHeight="14.25"/>
  <cols>
    <col min="1" max="1" width="45.75" style="112" customWidth="1"/>
    <col min="2" max="2" width="9.625" style="112" customWidth="1"/>
    <col min="3" max="3" width="9.125" style="112" customWidth="1"/>
    <col min="4" max="4" width="9" style="112" customWidth="1"/>
    <col min="5" max="5" width="8.625" style="112" customWidth="1"/>
    <col min="6" max="6" width="8.25" style="112" customWidth="1"/>
    <col min="7" max="7" width="8.5" style="112" customWidth="1"/>
    <col min="8" max="9" width="8.375" style="112" customWidth="1"/>
    <col min="10" max="10" width="7.875" style="112" customWidth="1"/>
    <col min="11" max="11" width="10" style="112" customWidth="1"/>
    <col min="12" max="12" width="9.375" style="112" customWidth="1"/>
    <col min="13" max="13" width="8" style="112" customWidth="1"/>
    <col min="14" max="14" width="9.375" style="112" customWidth="1"/>
    <col min="15" max="15" width="3.625" style="112" customWidth="1"/>
    <col min="16" max="16384" width="0.125" style="112"/>
  </cols>
  <sheetData>
    <row r="1" ht="33.75" customHeight="1" spans="1:14">
      <c r="A1" s="103" t="s">
        <v>57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ht="17.1" customHeight="1" spans="1:14">
      <c r="A2" s="104" t="s">
        <v>56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ht="17.1" customHeight="1" spans="1:14">
      <c r="A3" s="105" t="s">
        <v>155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>
      <c r="A4" s="115" t="s">
        <v>96</v>
      </c>
      <c r="B4" s="116" t="s">
        <v>101</v>
      </c>
      <c r="C4" s="116" t="s">
        <v>358</v>
      </c>
      <c r="D4" s="116"/>
      <c r="E4" s="116"/>
      <c r="F4" s="116"/>
      <c r="G4" s="116"/>
      <c r="H4" s="116"/>
      <c r="I4" s="116"/>
      <c r="J4" s="116"/>
      <c r="K4" s="116"/>
      <c r="L4" s="116"/>
      <c r="M4" s="116" t="s">
        <v>102</v>
      </c>
      <c r="N4" s="116" t="s">
        <v>103</v>
      </c>
    </row>
    <row r="5" s="114" customFormat="1" ht="45" customHeight="1" spans="1:14">
      <c r="A5" s="115"/>
      <c r="B5" s="116"/>
      <c r="C5" s="116" t="s">
        <v>361</v>
      </c>
      <c r="D5" s="116" t="s">
        <v>649</v>
      </c>
      <c r="E5" s="116" t="s">
        <v>650</v>
      </c>
      <c r="F5" s="116" t="s">
        <v>389</v>
      </c>
      <c r="G5" s="116" t="s">
        <v>390</v>
      </c>
      <c r="H5" s="116" t="s">
        <v>334</v>
      </c>
      <c r="I5" s="116" t="s">
        <v>393</v>
      </c>
      <c r="J5" s="116" t="s">
        <v>394</v>
      </c>
      <c r="K5" s="116" t="s">
        <v>395</v>
      </c>
      <c r="L5" s="116" t="s">
        <v>363</v>
      </c>
      <c r="M5" s="116"/>
      <c r="N5" s="116"/>
    </row>
    <row r="6" s="114" customFormat="1" spans="1:14">
      <c r="A6" s="127" t="s">
        <v>651</v>
      </c>
      <c r="B6" s="117">
        <v>17668</v>
      </c>
      <c r="C6" s="117">
        <v>21129</v>
      </c>
      <c r="D6" s="117">
        <v>0</v>
      </c>
      <c r="E6" s="117">
        <v>1908</v>
      </c>
      <c r="F6" s="117">
        <v>0</v>
      </c>
      <c r="G6" s="117">
        <v>0</v>
      </c>
      <c r="H6" s="117">
        <v>31000</v>
      </c>
      <c r="I6" s="117">
        <v>-10059</v>
      </c>
      <c r="J6" s="117">
        <v>0</v>
      </c>
      <c r="K6" s="117">
        <v>0</v>
      </c>
      <c r="L6" s="117">
        <v>-1720</v>
      </c>
      <c r="M6" s="117">
        <v>38797</v>
      </c>
      <c r="N6" s="117">
        <v>37545</v>
      </c>
    </row>
    <row r="7" spans="1:14">
      <c r="A7" s="128" t="s">
        <v>462</v>
      </c>
      <c r="B7" s="119">
        <v>0</v>
      </c>
      <c r="C7" s="119">
        <v>0</v>
      </c>
      <c r="D7" s="119">
        <v>0</v>
      </c>
      <c r="E7" s="119">
        <v>0</v>
      </c>
      <c r="F7" s="119">
        <v>0</v>
      </c>
      <c r="G7" s="119">
        <v>0</v>
      </c>
      <c r="H7" s="119">
        <v>0</v>
      </c>
      <c r="I7" s="119">
        <v>0</v>
      </c>
      <c r="J7" s="119">
        <v>0</v>
      </c>
      <c r="K7" s="119">
        <v>0</v>
      </c>
      <c r="L7" s="119">
        <v>0</v>
      </c>
      <c r="M7" s="119">
        <v>0</v>
      </c>
      <c r="N7" s="119">
        <v>0</v>
      </c>
    </row>
    <row r="8" spans="1:14">
      <c r="A8" s="129" t="s">
        <v>652</v>
      </c>
      <c r="B8" s="121">
        <v>0</v>
      </c>
      <c r="C8" s="119">
        <v>0</v>
      </c>
      <c r="D8" s="121">
        <v>0</v>
      </c>
      <c r="E8" s="119">
        <v>0</v>
      </c>
      <c r="F8" s="119">
        <v>0</v>
      </c>
      <c r="G8" s="121">
        <v>0</v>
      </c>
      <c r="H8" s="121">
        <v>0</v>
      </c>
      <c r="I8" s="121">
        <v>0</v>
      </c>
      <c r="J8" s="121">
        <v>0</v>
      </c>
      <c r="K8" s="121">
        <v>0</v>
      </c>
      <c r="L8" s="121">
        <v>0</v>
      </c>
      <c r="M8" s="119">
        <v>0</v>
      </c>
      <c r="N8" s="119">
        <v>0</v>
      </c>
    </row>
    <row r="9" spans="1:14">
      <c r="A9" s="128" t="s">
        <v>473</v>
      </c>
      <c r="B9" s="119">
        <v>0</v>
      </c>
      <c r="C9" s="119">
        <v>0</v>
      </c>
      <c r="D9" s="119">
        <v>0</v>
      </c>
      <c r="E9" s="119">
        <v>0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0</v>
      </c>
      <c r="M9" s="119">
        <v>0</v>
      </c>
      <c r="N9" s="119">
        <v>0</v>
      </c>
    </row>
    <row r="10" spans="1:14">
      <c r="A10" s="129" t="s">
        <v>653</v>
      </c>
      <c r="B10" s="121">
        <v>0</v>
      </c>
      <c r="C10" s="119">
        <v>0</v>
      </c>
      <c r="D10" s="121">
        <v>0</v>
      </c>
      <c r="E10" s="119">
        <v>0</v>
      </c>
      <c r="F10" s="119">
        <v>0</v>
      </c>
      <c r="G10" s="121">
        <v>0</v>
      </c>
      <c r="H10" s="121">
        <v>0</v>
      </c>
      <c r="I10" s="121">
        <v>0</v>
      </c>
      <c r="J10" s="121">
        <v>0</v>
      </c>
      <c r="K10" s="121">
        <v>0</v>
      </c>
      <c r="L10" s="121">
        <v>0</v>
      </c>
      <c r="M10" s="119">
        <v>0</v>
      </c>
      <c r="N10" s="119">
        <v>0</v>
      </c>
    </row>
    <row r="11" spans="1:14">
      <c r="A11" s="129" t="s">
        <v>654</v>
      </c>
      <c r="B11" s="121">
        <v>0</v>
      </c>
      <c r="C11" s="119">
        <v>0</v>
      </c>
      <c r="D11" s="121">
        <v>0</v>
      </c>
      <c r="E11" s="119">
        <v>0</v>
      </c>
      <c r="F11" s="119">
        <v>0</v>
      </c>
      <c r="G11" s="121">
        <v>0</v>
      </c>
      <c r="H11" s="121">
        <v>0</v>
      </c>
      <c r="I11" s="121">
        <v>0</v>
      </c>
      <c r="J11" s="121">
        <v>0</v>
      </c>
      <c r="K11" s="121">
        <v>0</v>
      </c>
      <c r="L11" s="121">
        <v>0</v>
      </c>
      <c r="M11" s="119">
        <v>0</v>
      </c>
      <c r="N11" s="119">
        <v>0</v>
      </c>
    </row>
    <row r="12" spans="1:14">
      <c r="A12" s="129" t="s">
        <v>655</v>
      </c>
      <c r="B12" s="121">
        <v>0</v>
      </c>
      <c r="C12" s="119">
        <v>0</v>
      </c>
      <c r="D12" s="122"/>
      <c r="E12" s="119">
        <v>0</v>
      </c>
      <c r="F12" s="122"/>
      <c r="G12" s="121">
        <v>0</v>
      </c>
      <c r="H12" s="121">
        <v>0</v>
      </c>
      <c r="I12" s="122"/>
      <c r="J12" s="122"/>
      <c r="K12" s="122"/>
      <c r="L12" s="121">
        <v>0</v>
      </c>
      <c r="M12" s="119">
        <v>0</v>
      </c>
      <c r="N12" s="119">
        <v>0</v>
      </c>
    </row>
    <row r="13" spans="1:14">
      <c r="A13" s="128" t="s">
        <v>480</v>
      </c>
      <c r="B13" s="119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</row>
    <row r="14" spans="1:14">
      <c r="A14" s="129" t="s">
        <v>656</v>
      </c>
      <c r="B14" s="121">
        <v>0</v>
      </c>
      <c r="C14" s="119">
        <v>0</v>
      </c>
      <c r="D14" s="121">
        <v>0</v>
      </c>
      <c r="E14" s="119">
        <v>0</v>
      </c>
      <c r="F14" s="119">
        <v>0</v>
      </c>
      <c r="G14" s="121">
        <v>0</v>
      </c>
      <c r="H14" s="121">
        <v>0</v>
      </c>
      <c r="I14" s="121">
        <v>0</v>
      </c>
      <c r="J14" s="121">
        <v>0</v>
      </c>
      <c r="K14" s="121">
        <v>0</v>
      </c>
      <c r="L14" s="121">
        <v>0</v>
      </c>
      <c r="M14" s="119">
        <v>0</v>
      </c>
      <c r="N14" s="119">
        <v>0</v>
      </c>
    </row>
    <row r="15" spans="1:14">
      <c r="A15" s="129" t="s">
        <v>657</v>
      </c>
      <c r="B15" s="121">
        <v>0</v>
      </c>
      <c r="C15" s="119">
        <v>0</v>
      </c>
      <c r="D15" s="121">
        <v>0</v>
      </c>
      <c r="E15" s="119">
        <v>0</v>
      </c>
      <c r="F15" s="119">
        <v>0</v>
      </c>
      <c r="G15" s="121">
        <v>0</v>
      </c>
      <c r="H15" s="121">
        <v>0</v>
      </c>
      <c r="I15" s="121">
        <v>0</v>
      </c>
      <c r="J15" s="121">
        <v>0</v>
      </c>
      <c r="K15" s="121">
        <v>0</v>
      </c>
      <c r="L15" s="121">
        <v>0</v>
      </c>
      <c r="M15" s="119">
        <v>0</v>
      </c>
      <c r="N15" s="119">
        <v>0</v>
      </c>
    </row>
    <row r="16" spans="1:14">
      <c r="A16" s="129" t="s">
        <v>658</v>
      </c>
      <c r="B16" s="121">
        <v>0</v>
      </c>
      <c r="C16" s="119">
        <v>0</v>
      </c>
      <c r="D16" s="122"/>
      <c r="E16" s="119">
        <v>0</v>
      </c>
      <c r="F16" s="122"/>
      <c r="G16" s="121">
        <v>0</v>
      </c>
      <c r="H16" s="121">
        <v>0</v>
      </c>
      <c r="I16" s="122"/>
      <c r="J16" s="122"/>
      <c r="K16" s="122"/>
      <c r="L16" s="121">
        <v>0</v>
      </c>
      <c r="M16" s="119">
        <v>0</v>
      </c>
      <c r="N16" s="119">
        <v>0</v>
      </c>
    </row>
    <row r="17" spans="1:14">
      <c r="A17" s="128" t="s">
        <v>516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</row>
    <row r="18" spans="1:14">
      <c r="A18" s="129" t="s">
        <v>659</v>
      </c>
      <c r="B18" s="121">
        <v>0</v>
      </c>
      <c r="C18" s="119">
        <v>0</v>
      </c>
      <c r="D18" s="121">
        <v>0</v>
      </c>
      <c r="E18" s="119">
        <v>0</v>
      </c>
      <c r="F18" s="119">
        <v>0</v>
      </c>
      <c r="G18" s="121">
        <v>0</v>
      </c>
      <c r="H18" s="121">
        <v>0</v>
      </c>
      <c r="I18" s="121">
        <v>0</v>
      </c>
      <c r="J18" s="121">
        <v>0</v>
      </c>
      <c r="K18" s="121">
        <v>0</v>
      </c>
      <c r="L18" s="121">
        <v>0</v>
      </c>
      <c r="M18" s="119">
        <v>0</v>
      </c>
      <c r="N18" s="119">
        <v>0</v>
      </c>
    </row>
    <row r="19" spans="1:14">
      <c r="A19" s="129" t="s">
        <v>660</v>
      </c>
      <c r="B19" s="121">
        <v>0</v>
      </c>
      <c r="C19" s="119">
        <v>0</v>
      </c>
      <c r="D19" s="121">
        <v>0</v>
      </c>
      <c r="E19" s="119">
        <v>0</v>
      </c>
      <c r="F19" s="119">
        <v>0</v>
      </c>
      <c r="G19" s="121">
        <v>0</v>
      </c>
      <c r="H19" s="121">
        <v>0</v>
      </c>
      <c r="I19" s="121">
        <v>0</v>
      </c>
      <c r="J19" s="121">
        <v>0</v>
      </c>
      <c r="K19" s="121">
        <v>0</v>
      </c>
      <c r="L19" s="121">
        <v>0</v>
      </c>
      <c r="M19" s="119">
        <v>0</v>
      </c>
      <c r="N19" s="119">
        <v>0</v>
      </c>
    </row>
    <row r="20" spans="1:14">
      <c r="A20" s="128" t="s">
        <v>532</v>
      </c>
      <c r="B20" s="119">
        <v>16434</v>
      </c>
      <c r="C20" s="119">
        <v>-10379</v>
      </c>
      <c r="D20" s="119">
        <v>0</v>
      </c>
      <c r="E20" s="119">
        <v>1882</v>
      </c>
      <c r="F20" s="119">
        <v>0</v>
      </c>
      <c r="G20" s="119">
        <v>0</v>
      </c>
      <c r="H20" s="119">
        <v>0</v>
      </c>
      <c r="I20" s="119">
        <v>-10059</v>
      </c>
      <c r="J20" s="119">
        <v>0</v>
      </c>
      <c r="K20" s="119">
        <v>0</v>
      </c>
      <c r="L20" s="119">
        <v>-2202</v>
      </c>
      <c r="M20" s="119">
        <v>6055</v>
      </c>
      <c r="N20" s="119">
        <v>4830</v>
      </c>
    </row>
    <row r="21" spans="1:14">
      <c r="A21" s="129" t="s">
        <v>661</v>
      </c>
      <c r="B21" s="121">
        <v>16434</v>
      </c>
      <c r="C21" s="119">
        <v>-10457</v>
      </c>
      <c r="D21" s="121">
        <v>0</v>
      </c>
      <c r="E21" s="119">
        <v>1666</v>
      </c>
      <c r="F21" s="119">
        <v>0</v>
      </c>
      <c r="G21" s="121">
        <v>0</v>
      </c>
      <c r="H21" s="121">
        <v>0</v>
      </c>
      <c r="I21" s="121">
        <v>-10059</v>
      </c>
      <c r="J21" s="121">
        <v>0</v>
      </c>
      <c r="K21" s="121">
        <v>0</v>
      </c>
      <c r="L21" s="121">
        <v>-2064</v>
      </c>
      <c r="M21" s="119">
        <v>5977</v>
      </c>
      <c r="N21" s="119">
        <v>4830</v>
      </c>
    </row>
    <row r="22" spans="1:14">
      <c r="A22" s="129" t="s">
        <v>662</v>
      </c>
      <c r="B22" s="121">
        <v>0</v>
      </c>
      <c r="C22" s="119">
        <v>0</v>
      </c>
      <c r="D22" s="121">
        <v>0</v>
      </c>
      <c r="E22" s="119">
        <v>0</v>
      </c>
      <c r="F22" s="119">
        <v>0</v>
      </c>
      <c r="G22" s="121">
        <v>0</v>
      </c>
      <c r="H22" s="121">
        <v>0</v>
      </c>
      <c r="I22" s="121">
        <v>0</v>
      </c>
      <c r="J22" s="121">
        <v>0</v>
      </c>
      <c r="K22" s="121">
        <v>0</v>
      </c>
      <c r="L22" s="121">
        <v>0</v>
      </c>
      <c r="M22" s="119">
        <v>0</v>
      </c>
      <c r="N22" s="119">
        <v>0</v>
      </c>
    </row>
    <row r="23" spans="1:14">
      <c r="A23" s="129" t="s">
        <v>663</v>
      </c>
      <c r="B23" s="121">
        <v>0</v>
      </c>
      <c r="C23" s="119">
        <v>12</v>
      </c>
      <c r="D23" s="121">
        <v>0</v>
      </c>
      <c r="E23" s="119">
        <v>140</v>
      </c>
      <c r="F23" s="119">
        <v>0</v>
      </c>
      <c r="G23" s="121">
        <v>0</v>
      </c>
      <c r="H23" s="121">
        <v>0</v>
      </c>
      <c r="I23" s="121">
        <v>0</v>
      </c>
      <c r="J23" s="121">
        <v>0</v>
      </c>
      <c r="K23" s="121">
        <v>0</v>
      </c>
      <c r="L23" s="121">
        <v>-128</v>
      </c>
      <c r="M23" s="119">
        <v>12</v>
      </c>
      <c r="N23" s="119">
        <v>0</v>
      </c>
    </row>
    <row r="24" spans="1:14">
      <c r="A24" s="129" t="s">
        <v>664</v>
      </c>
      <c r="B24" s="121">
        <v>0</v>
      </c>
      <c r="C24" s="119">
        <v>66</v>
      </c>
      <c r="D24" s="121">
        <v>0</v>
      </c>
      <c r="E24" s="119">
        <v>76</v>
      </c>
      <c r="F24" s="119">
        <v>0</v>
      </c>
      <c r="G24" s="121">
        <v>0</v>
      </c>
      <c r="H24" s="121">
        <v>0</v>
      </c>
      <c r="I24" s="121">
        <v>0</v>
      </c>
      <c r="J24" s="121">
        <v>0</v>
      </c>
      <c r="K24" s="121">
        <v>0</v>
      </c>
      <c r="L24" s="121">
        <v>-10</v>
      </c>
      <c r="M24" s="119">
        <v>66</v>
      </c>
      <c r="N24" s="119">
        <v>0</v>
      </c>
    </row>
    <row r="25" spans="1:14">
      <c r="A25" s="129" t="s">
        <v>665</v>
      </c>
      <c r="B25" s="121">
        <v>0</v>
      </c>
      <c r="C25" s="119">
        <v>0</v>
      </c>
      <c r="D25" s="121">
        <v>0</v>
      </c>
      <c r="E25" s="119">
        <v>0</v>
      </c>
      <c r="F25" s="119">
        <v>0</v>
      </c>
      <c r="G25" s="121">
        <v>0</v>
      </c>
      <c r="H25" s="121">
        <v>0</v>
      </c>
      <c r="I25" s="121">
        <v>0</v>
      </c>
      <c r="J25" s="121">
        <v>0</v>
      </c>
      <c r="K25" s="121">
        <v>0</v>
      </c>
      <c r="L25" s="121">
        <v>0</v>
      </c>
      <c r="M25" s="119">
        <v>0</v>
      </c>
      <c r="N25" s="119">
        <v>0</v>
      </c>
    </row>
    <row r="26" spans="1:14">
      <c r="A26" s="130" t="s">
        <v>666</v>
      </c>
      <c r="B26" s="121">
        <v>0</v>
      </c>
      <c r="C26" s="119">
        <v>0</v>
      </c>
      <c r="D26" s="122"/>
      <c r="E26" s="119">
        <v>0</v>
      </c>
      <c r="F26" s="122"/>
      <c r="G26" s="121">
        <v>0</v>
      </c>
      <c r="H26" s="121">
        <v>0</v>
      </c>
      <c r="I26" s="122"/>
      <c r="J26" s="122"/>
      <c r="K26" s="122"/>
      <c r="L26" s="121">
        <v>0</v>
      </c>
      <c r="M26" s="119">
        <v>0</v>
      </c>
      <c r="N26" s="119">
        <v>0</v>
      </c>
    </row>
    <row r="27" spans="1:14">
      <c r="A27" s="130" t="s">
        <v>667</v>
      </c>
      <c r="B27" s="121">
        <v>0</v>
      </c>
      <c r="C27" s="119">
        <v>0</v>
      </c>
      <c r="D27" s="122"/>
      <c r="E27" s="119">
        <v>0</v>
      </c>
      <c r="F27" s="122"/>
      <c r="G27" s="121">
        <v>0</v>
      </c>
      <c r="H27" s="121">
        <v>0</v>
      </c>
      <c r="I27" s="122"/>
      <c r="J27" s="122"/>
      <c r="K27" s="122"/>
      <c r="L27" s="121">
        <v>0</v>
      </c>
      <c r="M27" s="119">
        <v>0</v>
      </c>
      <c r="N27" s="119">
        <v>0</v>
      </c>
    </row>
    <row r="28" spans="1:14">
      <c r="A28" s="130" t="s">
        <v>668</v>
      </c>
      <c r="B28" s="121">
        <v>0</v>
      </c>
      <c r="C28" s="119">
        <v>0</v>
      </c>
      <c r="D28" s="122"/>
      <c r="E28" s="119">
        <v>0</v>
      </c>
      <c r="F28" s="122"/>
      <c r="G28" s="121">
        <v>0</v>
      </c>
      <c r="H28" s="121">
        <v>0</v>
      </c>
      <c r="I28" s="122"/>
      <c r="J28" s="122"/>
      <c r="K28" s="122"/>
      <c r="L28" s="121">
        <v>0</v>
      </c>
      <c r="M28" s="119">
        <v>0</v>
      </c>
      <c r="N28" s="119">
        <v>0</v>
      </c>
    </row>
    <row r="29" spans="1:14">
      <c r="A29" s="130" t="s">
        <v>669</v>
      </c>
      <c r="B29" s="121">
        <v>0</v>
      </c>
      <c r="C29" s="119">
        <v>0</v>
      </c>
      <c r="D29" s="122"/>
      <c r="E29" s="119">
        <v>0</v>
      </c>
      <c r="F29" s="122"/>
      <c r="G29" s="121">
        <v>0</v>
      </c>
      <c r="H29" s="121">
        <v>0</v>
      </c>
      <c r="I29" s="122"/>
      <c r="J29" s="122"/>
      <c r="K29" s="122"/>
      <c r="L29" s="121">
        <v>0</v>
      </c>
      <c r="M29" s="119">
        <v>0</v>
      </c>
      <c r="N29" s="119">
        <v>0</v>
      </c>
    </row>
    <row r="30" spans="1:14">
      <c r="A30" s="130" t="s">
        <v>670</v>
      </c>
      <c r="B30" s="121">
        <v>0</v>
      </c>
      <c r="C30" s="119">
        <v>0</v>
      </c>
      <c r="D30" s="122"/>
      <c r="E30" s="119">
        <v>0</v>
      </c>
      <c r="F30" s="122"/>
      <c r="G30" s="121">
        <v>0</v>
      </c>
      <c r="H30" s="121">
        <v>0</v>
      </c>
      <c r="I30" s="122"/>
      <c r="J30" s="122"/>
      <c r="K30" s="122"/>
      <c r="L30" s="121">
        <v>0</v>
      </c>
      <c r="M30" s="119">
        <v>0</v>
      </c>
      <c r="N30" s="119">
        <v>0</v>
      </c>
    </row>
    <row r="31" spans="1:14">
      <c r="A31" s="128" t="s">
        <v>539</v>
      </c>
      <c r="B31" s="119">
        <v>0</v>
      </c>
      <c r="C31" s="119">
        <v>0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</row>
    <row r="32" spans="1:14">
      <c r="A32" s="129" t="s">
        <v>671</v>
      </c>
      <c r="B32" s="121">
        <v>0</v>
      </c>
      <c r="C32" s="119">
        <v>0</v>
      </c>
      <c r="D32" s="121">
        <v>0</v>
      </c>
      <c r="E32" s="119">
        <v>0</v>
      </c>
      <c r="F32" s="119">
        <v>0</v>
      </c>
      <c r="G32" s="121">
        <v>0</v>
      </c>
      <c r="H32" s="121">
        <v>0</v>
      </c>
      <c r="I32" s="121">
        <v>0</v>
      </c>
      <c r="J32" s="121">
        <v>0</v>
      </c>
      <c r="K32" s="121">
        <v>0</v>
      </c>
      <c r="L32" s="121">
        <v>0</v>
      </c>
      <c r="M32" s="119">
        <v>0</v>
      </c>
      <c r="N32" s="119">
        <v>0</v>
      </c>
    </row>
    <row r="33" spans="1:14">
      <c r="A33" s="129" t="s">
        <v>672</v>
      </c>
      <c r="B33" s="121">
        <v>0</v>
      </c>
      <c r="C33" s="119">
        <v>0</v>
      </c>
      <c r="D33" s="121">
        <v>0</v>
      </c>
      <c r="E33" s="119">
        <v>0</v>
      </c>
      <c r="F33" s="119">
        <v>0</v>
      </c>
      <c r="G33" s="121">
        <v>0</v>
      </c>
      <c r="H33" s="121">
        <v>0</v>
      </c>
      <c r="I33" s="121">
        <v>0</v>
      </c>
      <c r="J33" s="121">
        <v>0</v>
      </c>
      <c r="K33" s="121">
        <v>0</v>
      </c>
      <c r="L33" s="121">
        <v>0</v>
      </c>
      <c r="M33" s="119">
        <v>0</v>
      </c>
      <c r="N33" s="119">
        <v>0</v>
      </c>
    </row>
    <row r="34" spans="1:14">
      <c r="A34" s="129" t="s">
        <v>673</v>
      </c>
      <c r="B34" s="121">
        <v>0</v>
      </c>
      <c r="C34" s="119">
        <v>0</v>
      </c>
      <c r="D34" s="121">
        <v>0</v>
      </c>
      <c r="E34" s="119">
        <v>0</v>
      </c>
      <c r="F34" s="119">
        <v>0</v>
      </c>
      <c r="G34" s="121">
        <v>0</v>
      </c>
      <c r="H34" s="121">
        <v>0</v>
      </c>
      <c r="I34" s="121">
        <v>0</v>
      </c>
      <c r="J34" s="121">
        <v>0</v>
      </c>
      <c r="K34" s="121">
        <v>0</v>
      </c>
      <c r="L34" s="121">
        <v>0</v>
      </c>
      <c r="M34" s="119">
        <v>0</v>
      </c>
      <c r="N34" s="119">
        <v>0</v>
      </c>
    </row>
    <row r="35" spans="1:14">
      <c r="A35" s="129" t="s">
        <v>674</v>
      </c>
      <c r="B35" s="121">
        <v>0</v>
      </c>
      <c r="C35" s="119">
        <v>0</v>
      </c>
      <c r="D35" s="122"/>
      <c r="E35" s="119">
        <v>0</v>
      </c>
      <c r="F35" s="122"/>
      <c r="G35" s="121">
        <v>0</v>
      </c>
      <c r="H35" s="121">
        <v>0</v>
      </c>
      <c r="I35" s="122"/>
      <c r="J35" s="122"/>
      <c r="K35" s="122"/>
      <c r="L35" s="121">
        <v>0</v>
      </c>
      <c r="M35" s="119">
        <v>0</v>
      </c>
      <c r="N35" s="119">
        <v>0</v>
      </c>
    </row>
    <row r="36" spans="1:14">
      <c r="A36" s="129" t="s">
        <v>675</v>
      </c>
      <c r="B36" s="121">
        <v>0</v>
      </c>
      <c r="C36" s="119">
        <v>0</v>
      </c>
      <c r="D36" s="122"/>
      <c r="E36" s="119">
        <v>0</v>
      </c>
      <c r="F36" s="122"/>
      <c r="G36" s="121">
        <v>0</v>
      </c>
      <c r="H36" s="121">
        <v>0</v>
      </c>
      <c r="I36" s="122"/>
      <c r="J36" s="122"/>
      <c r="K36" s="122"/>
      <c r="L36" s="121">
        <v>0</v>
      </c>
      <c r="M36" s="119">
        <v>0</v>
      </c>
      <c r="N36" s="119">
        <v>0</v>
      </c>
    </row>
    <row r="37" spans="1:14">
      <c r="A37" s="128" t="s">
        <v>548</v>
      </c>
      <c r="B37" s="119">
        <v>0</v>
      </c>
      <c r="C37" s="119">
        <v>0</v>
      </c>
      <c r="D37" s="119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</row>
    <row r="38" spans="1:14">
      <c r="A38" s="129" t="s">
        <v>676</v>
      </c>
      <c r="B38" s="121">
        <v>0</v>
      </c>
      <c r="C38" s="119">
        <v>0</v>
      </c>
      <c r="D38" s="121">
        <v>0</v>
      </c>
      <c r="E38" s="119">
        <v>0</v>
      </c>
      <c r="F38" s="119">
        <v>0</v>
      </c>
      <c r="G38" s="121">
        <v>0</v>
      </c>
      <c r="H38" s="121">
        <v>0</v>
      </c>
      <c r="I38" s="121">
        <v>0</v>
      </c>
      <c r="J38" s="121">
        <v>0</v>
      </c>
      <c r="K38" s="121">
        <v>0</v>
      </c>
      <c r="L38" s="121">
        <v>0</v>
      </c>
      <c r="M38" s="119">
        <v>0</v>
      </c>
      <c r="N38" s="119">
        <v>0</v>
      </c>
    </row>
    <row r="39" spans="1:14">
      <c r="A39" s="129" t="s">
        <v>677</v>
      </c>
      <c r="B39" s="121">
        <v>0</v>
      </c>
      <c r="C39" s="119">
        <v>0</v>
      </c>
      <c r="D39" s="121">
        <v>0</v>
      </c>
      <c r="E39" s="119">
        <v>0</v>
      </c>
      <c r="F39" s="119">
        <v>0</v>
      </c>
      <c r="G39" s="121">
        <v>0</v>
      </c>
      <c r="H39" s="121">
        <v>0</v>
      </c>
      <c r="I39" s="121">
        <v>0</v>
      </c>
      <c r="J39" s="121">
        <v>0</v>
      </c>
      <c r="K39" s="121">
        <v>0</v>
      </c>
      <c r="L39" s="121">
        <v>0</v>
      </c>
      <c r="M39" s="119">
        <v>0</v>
      </c>
      <c r="N39" s="119">
        <v>0</v>
      </c>
    </row>
    <row r="40" spans="1:14">
      <c r="A40" s="129" t="s">
        <v>678</v>
      </c>
      <c r="B40" s="121">
        <v>0</v>
      </c>
      <c r="C40" s="119">
        <v>0</v>
      </c>
      <c r="D40" s="121">
        <v>0</v>
      </c>
      <c r="E40" s="119">
        <v>0</v>
      </c>
      <c r="F40" s="119">
        <v>0</v>
      </c>
      <c r="G40" s="121">
        <v>0</v>
      </c>
      <c r="H40" s="121">
        <v>0</v>
      </c>
      <c r="I40" s="121">
        <v>0</v>
      </c>
      <c r="J40" s="121">
        <v>0</v>
      </c>
      <c r="K40" s="121">
        <v>0</v>
      </c>
      <c r="L40" s="121">
        <v>0</v>
      </c>
      <c r="M40" s="119">
        <v>0</v>
      </c>
      <c r="N40" s="119">
        <v>0</v>
      </c>
    </row>
    <row r="41" spans="1:14">
      <c r="A41" s="129" t="s">
        <v>679</v>
      </c>
      <c r="B41" s="121">
        <v>0</v>
      </c>
      <c r="C41" s="119">
        <v>0</v>
      </c>
      <c r="D41" s="121">
        <v>0</v>
      </c>
      <c r="E41" s="119">
        <v>0</v>
      </c>
      <c r="F41" s="119">
        <v>0</v>
      </c>
      <c r="G41" s="121">
        <v>0</v>
      </c>
      <c r="H41" s="121">
        <v>0</v>
      </c>
      <c r="I41" s="121">
        <v>0</v>
      </c>
      <c r="J41" s="121">
        <v>0</v>
      </c>
      <c r="K41" s="121">
        <v>0</v>
      </c>
      <c r="L41" s="121">
        <v>0</v>
      </c>
      <c r="M41" s="119">
        <v>0</v>
      </c>
      <c r="N41" s="119">
        <v>0</v>
      </c>
    </row>
    <row r="42" spans="1:14">
      <c r="A42" s="129" t="s">
        <v>680</v>
      </c>
      <c r="B42" s="121">
        <v>0</v>
      </c>
      <c r="C42" s="119">
        <v>0</v>
      </c>
      <c r="D42" s="121">
        <v>0</v>
      </c>
      <c r="E42" s="119">
        <v>0</v>
      </c>
      <c r="F42" s="119">
        <v>0</v>
      </c>
      <c r="G42" s="121">
        <v>0</v>
      </c>
      <c r="H42" s="121">
        <v>0</v>
      </c>
      <c r="I42" s="121">
        <v>0</v>
      </c>
      <c r="J42" s="121">
        <v>0</v>
      </c>
      <c r="K42" s="121">
        <v>0</v>
      </c>
      <c r="L42" s="121">
        <v>0</v>
      </c>
      <c r="M42" s="119">
        <v>0</v>
      </c>
      <c r="N42" s="119">
        <v>0</v>
      </c>
    </row>
    <row r="43" s="114" customFormat="1" ht="28" customHeight="1" spans="1:14">
      <c r="A43" s="131" t="s">
        <v>681</v>
      </c>
      <c r="B43" s="132">
        <v>0</v>
      </c>
      <c r="C43" s="117">
        <v>0</v>
      </c>
      <c r="D43" s="132"/>
      <c r="E43" s="117">
        <v>0</v>
      </c>
      <c r="F43" s="117"/>
      <c r="G43" s="132">
        <v>0</v>
      </c>
      <c r="H43" s="132">
        <v>0</v>
      </c>
      <c r="I43" s="132"/>
      <c r="J43" s="132"/>
      <c r="K43" s="132"/>
      <c r="L43" s="132">
        <v>0</v>
      </c>
      <c r="M43" s="117">
        <v>0</v>
      </c>
      <c r="N43" s="117">
        <v>0</v>
      </c>
    </row>
    <row r="44" spans="1:14">
      <c r="A44" s="129" t="s">
        <v>682</v>
      </c>
      <c r="B44" s="121">
        <v>0</v>
      </c>
      <c r="C44" s="119">
        <v>0</v>
      </c>
      <c r="D44" s="122"/>
      <c r="E44" s="119">
        <v>0</v>
      </c>
      <c r="F44" s="122"/>
      <c r="G44" s="121">
        <v>0</v>
      </c>
      <c r="H44" s="121">
        <v>0</v>
      </c>
      <c r="I44" s="122"/>
      <c r="J44" s="122"/>
      <c r="K44" s="122"/>
      <c r="L44" s="121">
        <v>0</v>
      </c>
      <c r="M44" s="119">
        <v>0</v>
      </c>
      <c r="N44" s="119">
        <v>0</v>
      </c>
    </row>
    <row r="45" spans="1:14">
      <c r="A45" s="129" t="s">
        <v>683</v>
      </c>
      <c r="B45" s="121">
        <v>0</v>
      </c>
      <c r="C45" s="119">
        <v>0</v>
      </c>
      <c r="D45" s="122"/>
      <c r="E45" s="119">
        <v>0</v>
      </c>
      <c r="F45" s="122"/>
      <c r="G45" s="121">
        <v>0</v>
      </c>
      <c r="H45" s="121">
        <v>0</v>
      </c>
      <c r="I45" s="122"/>
      <c r="J45" s="122"/>
      <c r="K45" s="122"/>
      <c r="L45" s="121">
        <v>0</v>
      </c>
      <c r="M45" s="119">
        <v>0</v>
      </c>
      <c r="N45" s="119">
        <v>0</v>
      </c>
    </row>
    <row r="46" spans="1:14">
      <c r="A46" s="128" t="s">
        <v>555</v>
      </c>
      <c r="B46" s="121">
        <v>0</v>
      </c>
      <c r="C46" s="119">
        <v>0</v>
      </c>
      <c r="D46" s="122">
        <v>0</v>
      </c>
      <c r="E46" s="119">
        <v>0</v>
      </c>
      <c r="F46" s="122">
        <v>0</v>
      </c>
      <c r="G46" s="121">
        <v>0</v>
      </c>
      <c r="H46" s="121">
        <v>0</v>
      </c>
      <c r="I46" s="122">
        <v>0</v>
      </c>
      <c r="J46" s="122">
        <v>0</v>
      </c>
      <c r="K46" s="122">
        <v>0</v>
      </c>
      <c r="L46" s="121">
        <v>0</v>
      </c>
      <c r="M46" s="119">
        <v>0</v>
      </c>
      <c r="N46" s="119">
        <v>0</v>
      </c>
    </row>
    <row r="47" spans="1:14">
      <c r="A47" s="129" t="s">
        <v>684</v>
      </c>
      <c r="B47" s="121">
        <v>0</v>
      </c>
      <c r="C47" s="119">
        <v>0</v>
      </c>
      <c r="D47" s="125">
        <v>0</v>
      </c>
      <c r="E47" s="119">
        <v>0</v>
      </c>
      <c r="F47" s="125">
        <v>0</v>
      </c>
      <c r="G47" s="121">
        <v>0</v>
      </c>
      <c r="H47" s="121">
        <v>0</v>
      </c>
      <c r="I47" s="125">
        <v>0</v>
      </c>
      <c r="J47" s="125">
        <v>0</v>
      </c>
      <c r="K47" s="125">
        <v>0</v>
      </c>
      <c r="L47" s="121">
        <v>0</v>
      </c>
      <c r="M47" s="119">
        <v>0</v>
      </c>
      <c r="N47" s="119">
        <v>0</v>
      </c>
    </row>
    <row r="48" spans="1:14">
      <c r="A48" s="128" t="s">
        <v>567</v>
      </c>
      <c r="B48" s="119">
        <v>0</v>
      </c>
      <c r="C48" s="119">
        <v>0</v>
      </c>
      <c r="D48" s="119">
        <v>0</v>
      </c>
      <c r="E48" s="119">
        <v>0</v>
      </c>
      <c r="F48" s="119">
        <v>0</v>
      </c>
      <c r="G48" s="119">
        <v>0</v>
      </c>
      <c r="H48" s="119">
        <v>0</v>
      </c>
      <c r="I48" s="119">
        <v>0</v>
      </c>
      <c r="J48" s="119">
        <v>0</v>
      </c>
      <c r="K48" s="119">
        <v>0</v>
      </c>
      <c r="L48" s="119">
        <v>0</v>
      </c>
      <c r="M48" s="119">
        <v>0</v>
      </c>
      <c r="N48" s="119">
        <v>0</v>
      </c>
    </row>
    <row r="49" spans="1:14">
      <c r="A49" s="129" t="s">
        <v>571</v>
      </c>
      <c r="B49" s="121">
        <v>0</v>
      </c>
      <c r="C49" s="119">
        <v>0</v>
      </c>
      <c r="D49" s="121">
        <v>0</v>
      </c>
      <c r="E49" s="119">
        <v>0</v>
      </c>
      <c r="F49" s="119">
        <v>0</v>
      </c>
      <c r="G49" s="121">
        <v>0</v>
      </c>
      <c r="H49" s="121">
        <v>0</v>
      </c>
      <c r="I49" s="121">
        <v>0</v>
      </c>
      <c r="J49" s="121">
        <v>0</v>
      </c>
      <c r="K49" s="121">
        <v>0</v>
      </c>
      <c r="L49" s="121">
        <v>0</v>
      </c>
      <c r="M49" s="119">
        <v>0</v>
      </c>
      <c r="N49" s="119">
        <v>0</v>
      </c>
    </row>
    <row r="50" spans="1:14">
      <c r="A50" s="129" t="s">
        <v>685</v>
      </c>
      <c r="B50" s="119">
        <v>0</v>
      </c>
      <c r="C50" s="119">
        <v>0</v>
      </c>
      <c r="D50" s="119">
        <v>0</v>
      </c>
      <c r="E50" s="119">
        <v>0</v>
      </c>
      <c r="F50" s="119">
        <v>0</v>
      </c>
      <c r="G50" s="119">
        <v>0</v>
      </c>
      <c r="H50" s="119">
        <v>0</v>
      </c>
      <c r="I50" s="119">
        <v>0</v>
      </c>
      <c r="J50" s="119">
        <v>0</v>
      </c>
      <c r="K50" s="119">
        <v>0</v>
      </c>
      <c r="L50" s="119">
        <v>0</v>
      </c>
      <c r="M50" s="119">
        <v>0</v>
      </c>
      <c r="N50" s="119">
        <v>0</v>
      </c>
    </row>
    <row r="51" spans="1:14">
      <c r="A51" s="129" t="s">
        <v>686</v>
      </c>
      <c r="B51" s="119">
        <v>0</v>
      </c>
      <c r="C51" s="119">
        <v>0</v>
      </c>
      <c r="D51" s="119">
        <v>0</v>
      </c>
      <c r="E51" s="119">
        <v>0</v>
      </c>
      <c r="F51" s="119">
        <v>0</v>
      </c>
      <c r="G51" s="119">
        <v>0</v>
      </c>
      <c r="H51" s="119">
        <v>0</v>
      </c>
      <c r="I51" s="119">
        <v>0</v>
      </c>
      <c r="J51" s="119">
        <v>0</v>
      </c>
      <c r="K51" s="119">
        <v>0</v>
      </c>
      <c r="L51" s="119">
        <v>0</v>
      </c>
      <c r="M51" s="119">
        <v>0</v>
      </c>
      <c r="N51" s="119">
        <v>0</v>
      </c>
    </row>
    <row r="52" spans="1:14">
      <c r="A52" s="128" t="s">
        <v>624</v>
      </c>
      <c r="B52" s="121">
        <v>0</v>
      </c>
      <c r="C52" s="119">
        <v>31027</v>
      </c>
      <c r="D52" s="121">
        <v>0</v>
      </c>
      <c r="E52" s="119">
        <v>26</v>
      </c>
      <c r="F52" s="119">
        <v>0</v>
      </c>
      <c r="G52" s="121">
        <v>0</v>
      </c>
      <c r="H52" s="121">
        <v>31000</v>
      </c>
      <c r="I52" s="121">
        <v>0</v>
      </c>
      <c r="J52" s="121">
        <v>0</v>
      </c>
      <c r="K52" s="121">
        <v>0</v>
      </c>
      <c r="L52" s="121">
        <v>1</v>
      </c>
      <c r="M52" s="119">
        <v>31027</v>
      </c>
      <c r="N52" s="119">
        <v>31000</v>
      </c>
    </row>
    <row r="53" spans="1:14">
      <c r="A53" s="129" t="s">
        <v>687</v>
      </c>
      <c r="B53" s="121">
        <v>0</v>
      </c>
      <c r="C53" s="119">
        <v>31027</v>
      </c>
      <c r="D53" s="121">
        <v>0</v>
      </c>
      <c r="E53" s="119">
        <v>26</v>
      </c>
      <c r="F53" s="119">
        <v>0</v>
      </c>
      <c r="G53" s="121">
        <v>0</v>
      </c>
      <c r="H53" s="121">
        <v>31000</v>
      </c>
      <c r="I53" s="121">
        <v>0</v>
      </c>
      <c r="J53" s="121">
        <v>0</v>
      </c>
      <c r="K53" s="121">
        <v>0</v>
      </c>
      <c r="L53" s="121">
        <v>1</v>
      </c>
      <c r="M53" s="119">
        <v>31027</v>
      </c>
      <c r="N53" s="119">
        <v>31000</v>
      </c>
    </row>
    <row r="54" spans="1:14">
      <c r="A54" s="129" t="s">
        <v>688</v>
      </c>
      <c r="B54" s="119">
        <v>0</v>
      </c>
      <c r="C54" s="119">
        <v>0</v>
      </c>
      <c r="D54" s="119">
        <v>0</v>
      </c>
      <c r="E54" s="119">
        <v>0</v>
      </c>
      <c r="F54" s="119">
        <v>0</v>
      </c>
      <c r="G54" s="119">
        <v>0</v>
      </c>
      <c r="H54" s="119">
        <v>0</v>
      </c>
      <c r="I54" s="119">
        <v>0</v>
      </c>
      <c r="J54" s="119">
        <v>0</v>
      </c>
      <c r="K54" s="119">
        <v>0</v>
      </c>
      <c r="L54" s="119">
        <v>0</v>
      </c>
      <c r="M54" s="119">
        <v>0</v>
      </c>
      <c r="N54" s="119">
        <v>0</v>
      </c>
    </row>
    <row r="55" spans="1:14">
      <c r="A55" s="129" t="s">
        <v>689</v>
      </c>
      <c r="B55" s="121">
        <v>0</v>
      </c>
      <c r="C55" s="119">
        <v>0</v>
      </c>
      <c r="D55" s="121">
        <v>0</v>
      </c>
      <c r="E55" s="119">
        <v>0</v>
      </c>
      <c r="F55" s="119">
        <v>0</v>
      </c>
      <c r="G55" s="121">
        <v>0</v>
      </c>
      <c r="H55" s="121">
        <v>0</v>
      </c>
      <c r="I55" s="121">
        <v>0</v>
      </c>
      <c r="J55" s="121">
        <v>0</v>
      </c>
      <c r="K55" s="121">
        <v>0</v>
      </c>
      <c r="L55" s="121">
        <v>0</v>
      </c>
      <c r="M55" s="119">
        <v>0</v>
      </c>
      <c r="N55" s="119">
        <v>0</v>
      </c>
    </row>
    <row r="56" spans="1:14">
      <c r="A56" s="129" t="s">
        <v>690</v>
      </c>
      <c r="B56" s="121">
        <v>0</v>
      </c>
      <c r="C56" s="119">
        <v>0</v>
      </c>
      <c r="D56" s="121">
        <v>0</v>
      </c>
      <c r="E56" s="119">
        <v>0</v>
      </c>
      <c r="F56" s="119">
        <v>0</v>
      </c>
      <c r="G56" s="121">
        <v>0</v>
      </c>
      <c r="H56" s="121">
        <v>0</v>
      </c>
      <c r="I56" s="121">
        <v>0</v>
      </c>
      <c r="J56" s="121">
        <v>0</v>
      </c>
      <c r="K56" s="121">
        <v>0</v>
      </c>
      <c r="L56" s="121">
        <v>0</v>
      </c>
      <c r="M56" s="119">
        <v>0</v>
      </c>
      <c r="N56" s="119">
        <v>0</v>
      </c>
    </row>
    <row r="57" spans="1:14">
      <c r="A57" s="128" t="s">
        <v>606</v>
      </c>
      <c r="B57" s="121">
        <v>1214</v>
      </c>
      <c r="C57" s="121">
        <v>468</v>
      </c>
      <c r="D57" s="121">
        <v>0</v>
      </c>
      <c r="E57" s="121">
        <v>0</v>
      </c>
      <c r="F57" s="121">
        <v>0</v>
      </c>
      <c r="G57" s="121">
        <v>0</v>
      </c>
      <c r="H57" s="121">
        <v>0</v>
      </c>
      <c r="I57" s="121">
        <v>0</v>
      </c>
      <c r="J57" s="121">
        <v>0</v>
      </c>
      <c r="K57" s="121">
        <v>0</v>
      </c>
      <c r="L57" s="121">
        <v>468</v>
      </c>
      <c r="M57" s="119">
        <v>1682</v>
      </c>
      <c r="N57" s="119">
        <v>1682</v>
      </c>
    </row>
    <row r="58" spans="1:14">
      <c r="A58" s="128" t="s">
        <v>610</v>
      </c>
      <c r="B58" s="121">
        <v>20</v>
      </c>
      <c r="C58" s="121">
        <v>13</v>
      </c>
      <c r="D58" s="121">
        <v>0</v>
      </c>
      <c r="E58" s="121">
        <v>0</v>
      </c>
      <c r="F58" s="119">
        <v>0</v>
      </c>
      <c r="G58" s="121">
        <v>0</v>
      </c>
      <c r="H58" s="121">
        <v>0</v>
      </c>
      <c r="I58" s="121">
        <v>0</v>
      </c>
      <c r="J58" s="121">
        <v>0</v>
      </c>
      <c r="K58" s="121">
        <v>0</v>
      </c>
      <c r="L58" s="121">
        <v>13</v>
      </c>
      <c r="M58" s="119">
        <v>33</v>
      </c>
      <c r="N58" s="119">
        <v>33</v>
      </c>
    </row>
    <row r="59" spans="1:14">
      <c r="A59" s="133" t="s">
        <v>691</v>
      </c>
      <c r="B59" s="121">
        <v>0</v>
      </c>
      <c r="C59" s="121">
        <v>0</v>
      </c>
      <c r="D59" s="121">
        <v>0</v>
      </c>
      <c r="E59" s="121">
        <v>0</v>
      </c>
      <c r="F59" s="119"/>
      <c r="G59" s="121"/>
      <c r="H59" s="121"/>
      <c r="I59" s="121"/>
      <c r="J59" s="121">
        <v>0</v>
      </c>
      <c r="K59" s="121">
        <v>0</v>
      </c>
      <c r="L59" s="121">
        <v>0</v>
      </c>
      <c r="M59" s="119">
        <v>0</v>
      </c>
      <c r="N59" s="119">
        <v>0</v>
      </c>
    </row>
    <row r="60" spans="1:14">
      <c r="A60" s="130" t="s">
        <v>692</v>
      </c>
      <c r="B60" s="121">
        <v>0</v>
      </c>
      <c r="C60" s="121">
        <v>0</v>
      </c>
      <c r="D60" s="121">
        <v>0</v>
      </c>
      <c r="E60" s="121">
        <v>0</v>
      </c>
      <c r="F60" s="119"/>
      <c r="G60" s="121"/>
      <c r="H60" s="121"/>
      <c r="I60" s="121"/>
      <c r="J60" s="121">
        <v>0</v>
      </c>
      <c r="K60" s="121">
        <v>0</v>
      </c>
      <c r="L60" s="121">
        <v>0</v>
      </c>
      <c r="M60" s="119">
        <v>0</v>
      </c>
      <c r="N60" s="119">
        <v>0</v>
      </c>
    </row>
    <row r="61" spans="1:14">
      <c r="A61" s="130" t="s">
        <v>693</v>
      </c>
      <c r="B61" s="119">
        <v>0</v>
      </c>
      <c r="C61" s="121">
        <v>0</v>
      </c>
      <c r="D61" s="121">
        <v>0</v>
      </c>
      <c r="E61" s="121">
        <v>0</v>
      </c>
      <c r="F61" s="122"/>
      <c r="G61" s="122"/>
      <c r="H61" s="122"/>
      <c r="I61" s="122"/>
      <c r="J61" s="119">
        <v>0</v>
      </c>
      <c r="K61" s="119">
        <v>0</v>
      </c>
      <c r="L61" s="119">
        <v>0</v>
      </c>
      <c r="M61" s="119">
        <v>0</v>
      </c>
      <c r="N61" s="119">
        <v>0</v>
      </c>
    </row>
    <row r="62" spans="1:14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</row>
    <row r="63" spans="1:14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</row>
    <row r="64" spans="1:14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</row>
  </sheetData>
  <mergeCells count="8">
    <mergeCell ref="A1:N1"/>
    <mergeCell ref="A2:N2"/>
    <mergeCell ref="A3:N3"/>
    <mergeCell ref="C4:L4"/>
    <mergeCell ref="A4:A5"/>
    <mergeCell ref="B4:B5"/>
    <mergeCell ref="M4:M5"/>
    <mergeCell ref="N4:N5"/>
  </mergeCells>
  <pageMargins left="0.707638888888889" right="0.707638888888889" top="0.747916666666667" bottom="0.747916666666667" header="0.313888888888889" footer="0.313888888888889"/>
  <pageSetup paperSize="9" scale="76" fitToHeight="0" orientation="landscape" horizontalDpi="600"/>
  <headerFooter alignWithMargins="0">
    <oddFooter>&amp;C‐ 47 ‐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64"/>
  <sheetViews>
    <sheetView showGridLines="0" showZeros="0" workbookViewId="0">
      <selection activeCell="G39" sqref="G39"/>
    </sheetView>
  </sheetViews>
  <sheetFormatPr defaultColWidth="0.125" defaultRowHeight="14.25"/>
  <cols>
    <col min="1" max="1" width="45.75" style="112" customWidth="1"/>
    <col min="2" max="2" width="9.625" style="112" customWidth="1"/>
    <col min="3" max="3" width="9.125" style="112" customWidth="1"/>
    <col min="4" max="4" width="9" style="112" customWidth="1"/>
    <col min="5" max="5" width="8.625" style="112" customWidth="1"/>
    <col min="6" max="6" width="8.25" style="112" customWidth="1"/>
    <col min="7" max="7" width="8.5" style="112" customWidth="1"/>
    <col min="8" max="9" width="8.375" style="112" customWidth="1"/>
    <col min="10" max="10" width="7.875" style="112" customWidth="1"/>
    <col min="11" max="11" width="10" style="112" customWidth="1"/>
    <col min="12" max="12" width="9.375" style="112" customWidth="1"/>
    <col min="13" max="13" width="8" style="112" customWidth="1"/>
    <col min="14" max="14" width="9.375" style="112" customWidth="1"/>
    <col min="15" max="15" width="3.625" style="112" customWidth="1"/>
    <col min="16" max="16384" width="0.125" style="112"/>
  </cols>
  <sheetData>
    <row r="1" ht="33.75" customHeight="1" spans="1:14">
      <c r="A1" s="103" t="s">
        <v>60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ht="17.1" customHeight="1" spans="1:14">
      <c r="A2" s="104" t="s">
        <v>59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ht="17.1" customHeight="1" spans="1:14">
      <c r="A3" s="105" t="s">
        <v>155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>
      <c r="A4" s="115" t="s">
        <v>96</v>
      </c>
      <c r="B4" s="116" t="s">
        <v>101</v>
      </c>
      <c r="C4" s="116" t="s">
        <v>358</v>
      </c>
      <c r="D4" s="116"/>
      <c r="E4" s="116"/>
      <c r="F4" s="116"/>
      <c r="G4" s="116"/>
      <c r="H4" s="116"/>
      <c r="I4" s="116"/>
      <c r="J4" s="116"/>
      <c r="K4" s="116"/>
      <c r="L4" s="116"/>
      <c r="M4" s="116" t="s">
        <v>102</v>
      </c>
      <c r="N4" s="116" t="s">
        <v>103</v>
      </c>
    </row>
    <row r="5" s="114" customFormat="1" ht="45" customHeight="1" spans="1:14">
      <c r="A5" s="115"/>
      <c r="B5" s="116"/>
      <c r="C5" s="116" t="s">
        <v>361</v>
      </c>
      <c r="D5" s="116" t="s">
        <v>649</v>
      </c>
      <c r="E5" s="116" t="s">
        <v>650</v>
      </c>
      <c r="F5" s="116" t="s">
        <v>389</v>
      </c>
      <c r="G5" s="116" t="s">
        <v>390</v>
      </c>
      <c r="H5" s="116" t="s">
        <v>334</v>
      </c>
      <c r="I5" s="116" t="s">
        <v>393</v>
      </c>
      <c r="J5" s="116" t="s">
        <v>394</v>
      </c>
      <c r="K5" s="116" t="s">
        <v>395</v>
      </c>
      <c r="L5" s="116" t="s">
        <v>363</v>
      </c>
      <c r="M5" s="116"/>
      <c r="N5" s="116"/>
    </row>
    <row r="6" s="114" customFormat="1" spans="1:14">
      <c r="A6" s="116" t="s">
        <v>651</v>
      </c>
      <c r="B6" s="117">
        <v>16948</v>
      </c>
      <c r="C6" s="117">
        <v>40048</v>
      </c>
      <c r="D6" s="117">
        <v>0</v>
      </c>
      <c r="E6" s="117">
        <v>3064</v>
      </c>
      <c r="F6" s="117">
        <v>0</v>
      </c>
      <c r="G6" s="117">
        <v>0</v>
      </c>
      <c r="H6" s="117">
        <v>35000</v>
      </c>
      <c r="I6" s="117">
        <v>0</v>
      </c>
      <c r="J6" s="117">
        <v>0</v>
      </c>
      <c r="K6" s="117">
        <v>0</v>
      </c>
      <c r="L6" s="117">
        <v>1984</v>
      </c>
      <c r="M6" s="117">
        <v>56996</v>
      </c>
      <c r="N6" s="117">
        <v>50571</v>
      </c>
    </row>
    <row r="7" spans="1:14">
      <c r="A7" s="118" t="s">
        <v>462</v>
      </c>
      <c r="B7" s="119">
        <v>0</v>
      </c>
      <c r="C7" s="119">
        <v>0</v>
      </c>
      <c r="D7" s="119">
        <v>0</v>
      </c>
      <c r="E7" s="119">
        <v>0</v>
      </c>
      <c r="F7" s="119">
        <v>0</v>
      </c>
      <c r="G7" s="119">
        <v>0</v>
      </c>
      <c r="H7" s="119">
        <v>0</v>
      </c>
      <c r="I7" s="119">
        <v>0</v>
      </c>
      <c r="J7" s="119">
        <v>0</v>
      </c>
      <c r="K7" s="119">
        <v>0</v>
      </c>
      <c r="L7" s="119">
        <v>0</v>
      </c>
      <c r="M7" s="119">
        <v>0</v>
      </c>
      <c r="N7" s="119">
        <v>0</v>
      </c>
    </row>
    <row r="8" spans="1:14">
      <c r="A8" s="120" t="s">
        <v>652</v>
      </c>
      <c r="B8" s="121">
        <v>0</v>
      </c>
      <c r="C8" s="119">
        <v>0</v>
      </c>
      <c r="D8" s="121">
        <v>0</v>
      </c>
      <c r="E8" s="119">
        <v>0</v>
      </c>
      <c r="F8" s="119">
        <v>0</v>
      </c>
      <c r="G8" s="121">
        <v>0</v>
      </c>
      <c r="H8" s="121">
        <v>0</v>
      </c>
      <c r="I8" s="121">
        <v>0</v>
      </c>
      <c r="J8" s="121">
        <v>0</v>
      </c>
      <c r="K8" s="121">
        <v>0</v>
      </c>
      <c r="L8" s="121">
        <v>0</v>
      </c>
      <c r="M8" s="119">
        <v>0</v>
      </c>
      <c r="N8" s="119">
        <v>0</v>
      </c>
    </row>
    <row r="9" spans="1:14">
      <c r="A9" s="118" t="s">
        <v>473</v>
      </c>
      <c r="B9" s="119">
        <v>0</v>
      </c>
      <c r="C9" s="119">
        <v>0</v>
      </c>
      <c r="D9" s="119">
        <v>0</v>
      </c>
      <c r="E9" s="119">
        <v>0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0</v>
      </c>
      <c r="M9" s="119">
        <v>0</v>
      </c>
      <c r="N9" s="119">
        <v>0</v>
      </c>
    </row>
    <row r="10" spans="1:14">
      <c r="A10" s="120" t="s">
        <v>653</v>
      </c>
      <c r="B10" s="121">
        <v>0</v>
      </c>
      <c r="C10" s="119">
        <v>0</v>
      </c>
      <c r="D10" s="121">
        <v>0</v>
      </c>
      <c r="E10" s="119">
        <v>0</v>
      </c>
      <c r="F10" s="119">
        <v>0</v>
      </c>
      <c r="G10" s="121">
        <v>0</v>
      </c>
      <c r="H10" s="121">
        <v>0</v>
      </c>
      <c r="I10" s="121">
        <v>0</v>
      </c>
      <c r="J10" s="121">
        <v>0</v>
      </c>
      <c r="K10" s="121">
        <v>0</v>
      </c>
      <c r="L10" s="121">
        <v>0</v>
      </c>
      <c r="M10" s="119">
        <v>0</v>
      </c>
      <c r="N10" s="119">
        <v>0</v>
      </c>
    </row>
    <row r="11" spans="1:14">
      <c r="A11" s="120" t="s">
        <v>654</v>
      </c>
      <c r="B11" s="121">
        <v>0</v>
      </c>
      <c r="C11" s="119">
        <v>0</v>
      </c>
      <c r="D11" s="121">
        <v>0</v>
      </c>
      <c r="E11" s="119">
        <v>0</v>
      </c>
      <c r="F11" s="119">
        <v>0</v>
      </c>
      <c r="G11" s="121">
        <v>0</v>
      </c>
      <c r="H11" s="121">
        <v>0</v>
      </c>
      <c r="I11" s="121">
        <v>0</v>
      </c>
      <c r="J11" s="121">
        <v>0</v>
      </c>
      <c r="K11" s="121">
        <v>0</v>
      </c>
      <c r="L11" s="121">
        <v>0</v>
      </c>
      <c r="M11" s="119">
        <v>0</v>
      </c>
      <c r="N11" s="119">
        <v>0</v>
      </c>
    </row>
    <row r="12" spans="1:14">
      <c r="A12" s="120" t="s">
        <v>655</v>
      </c>
      <c r="B12" s="121">
        <v>0</v>
      </c>
      <c r="C12" s="119">
        <v>0</v>
      </c>
      <c r="D12" s="122"/>
      <c r="E12" s="119">
        <v>0</v>
      </c>
      <c r="F12" s="122"/>
      <c r="G12" s="121">
        <v>0</v>
      </c>
      <c r="H12" s="121">
        <v>0</v>
      </c>
      <c r="I12" s="122"/>
      <c r="J12" s="122"/>
      <c r="K12" s="122"/>
      <c r="L12" s="121">
        <v>0</v>
      </c>
      <c r="M12" s="119">
        <v>0</v>
      </c>
      <c r="N12" s="119">
        <v>0</v>
      </c>
    </row>
    <row r="13" spans="1:14">
      <c r="A13" s="118" t="s">
        <v>480</v>
      </c>
      <c r="B13" s="119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</row>
    <row r="14" spans="1:14">
      <c r="A14" s="120" t="s">
        <v>656</v>
      </c>
      <c r="B14" s="121">
        <v>0</v>
      </c>
      <c r="C14" s="119">
        <v>0</v>
      </c>
      <c r="D14" s="121">
        <v>0</v>
      </c>
      <c r="E14" s="119">
        <v>0</v>
      </c>
      <c r="F14" s="119">
        <v>0</v>
      </c>
      <c r="G14" s="121">
        <v>0</v>
      </c>
      <c r="H14" s="121">
        <v>0</v>
      </c>
      <c r="I14" s="121">
        <v>0</v>
      </c>
      <c r="J14" s="121">
        <v>0</v>
      </c>
      <c r="K14" s="121">
        <v>0</v>
      </c>
      <c r="L14" s="121">
        <v>0</v>
      </c>
      <c r="M14" s="119">
        <v>0</v>
      </c>
      <c r="N14" s="119">
        <v>0</v>
      </c>
    </row>
    <row r="15" spans="1:14">
      <c r="A15" s="120" t="s">
        <v>657</v>
      </c>
      <c r="B15" s="121">
        <v>0</v>
      </c>
      <c r="C15" s="119">
        <v>0</v>
      </c>
      <c r="D15" s="121">
        <v>0</v>
      </c>
      <c r="E15" s="119">
        <v>0</v>
      </c>
      <c r="F15" s="119">
        <v>0</v>
      </c>
      <c r="G15" s="121">
        <v>0</v>
      </c>
      <c r="H15" s="121">
        <v>0</v>
      </c>
      <c r="I15" s="121">
        <v>0</v>
      </c>
      <c r="J15" s="121">
        <v>0</v>
      </c>
      <c r="K15" s="121">
        <v>0</v>
      </c>
      <c r="L15" s="121">
        <v>0</v>
      </c>
      <c r="M15" s="119">
        <v>0</v>
      </c>
      <c r="N15" s="119">
        <v>0</v>
      </c>
    </row>
    <row r="16" spans="1:14">
      <c r="A16" s="120" t="s">
        <v>658</v>
      </c>
      <c r="B16" s="121">
        <v>0</v>
      </c>
      <c r="C16" s="119">
        <v>0</v>
      </c>
      <c r="D16" s="122"/>
      <c r="E16" s="119">
        <v>0</v>
      </c>
      <c r="F16" s="122"/>
      <c r="G16" s="121">
        <v>0</v>
      </c>
      <c r="H16" s="121">
        <v>0</v>
      </c>
      <c r="I16" s="122"/>
      <c r="J16" s="122"/>
      <c r="K16" s="122"/>
      <c r="L16" s="121">
        <v>0</v>
      </c>
      <c r="M16" s="119">
        <v>0</v>
      </c>
      <c r="N16" s="119">
        <v>0</v>
      </c>
    </row>
    <row r="17" spans="1:14">
      <c r="A17" s="118" t="s">
        <v>516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</row>
    <row r="18" spans="1:14">
      <c r="A18" s="120" t="s">
        <v>659</v>
      </c>
      <c r="B18" s="121">
        <v>0</v>
      </c>
      <c r="C18" s="119">
        <v>0</v>
      </c>
      <c r="D18" s="121">
        <v>0</v>
      </c>
      <c r="E18" s="119">
        <v>0</v>
      </c>
      <c r="F18" s="119">
        <v>0</v>
      </c>
      <c r="G18" s="121">
        <v>0</v>
      </c>
      <c r="H18" s="121">
        <v>0</v>
      </c>
      <c r="I18" s="121">
        <v>0</v>
      </c>
      <c r="J18" s="121">
        <v>0</v>
      </c>
      <c r="K18" s="121">
        <v>0</v>
      </c>
      <c r="L18" s="121">
        <v>0</v>
      </c>
      <c r="M18" s="119">
        <v>0</v>
      </c>
      <c r="N18" s="119">
        <v>0</v>
      </c>
    </row>
    <row r="19" spans="1:14">
      <c r="A19" s="120" t="s">
        <v>660</v>
      </c>
      <c r="B19" s="121">
        <v>0</v>
      </c>
      <c r="C19" s="119">
        <v>0</v>
      </c>
      <c r="D19" s="121">
        <v>0</v>
      </c>
      <c r="E19" s="119">
        <v>0</v>
      </c>
      <c r="F19" s="119">
        <v>0</v>
      </c>
      <c r="G19" s="121">
        <v>0</v>
      </c>
      <c r="H19" s="121">
        <v>0</v>
      </c>
      <c r="I19" s="121">
        <v>0</v>
      </c>
      <c r="J19" s="121">
        <v>0</v>
      </c>
      <c r="K19" s="121">
        <v>0</v>
      </c>
      <c r="L19" s="121">
        <v>0</v>
      </c>
      <c r="M19" s="119">
        <v>0</v>
      </c>
      <c r="N19" s="119">
        <v>0</v>
      </c>
    </row>
    <row r="20" spans="1:14">
      <c r="A20" s="118" t="s">
        <v>532</v>
      </c>
      <c r="B20" s="119">
        <v>6043</v>
      </c>
      <c r="C20" s="119">
        <v>9278</v>
      </c>
      <c r="D20" s="119">
        <v>0</v>
      </c>
      <c r="E20" s="119">
        <v>3064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6214</v>
      </c>
      <c r="M20" s="119">
        <v>15321</v>
      </c>
      <c r="N20" s="119">
        <v>8896</v>
      </c>
    </row>
    <row r="21" spans="1:14">
      <c r="A21" s="120" t="s">
        <v>661</v>
      </c>
      <c r="B21" s="121">
        <v>6043</v>
      </c>
      <c r="C21" s="119">
        <v>6820</v>
      </c>
      <c r="D21" s="121">
        <v>0</v>
      </c>
      <c r="E21" s="119">
        <v>606</v>
      </c>
      <c r="F21" s="119">
        <v>0</v>
      </c>
      <c r="G21" s="121">
        <v>0</v>
      </c>
      <c r="H21" s="121">
        <v>0</v>
      </c>
      <c r="I21" s="121">
        <v>0</v>
      </c>
      <c r="J21" s="121">
        <v>0</v>
      </c>
      <c r="K21" s="121">
        <v>0</v>
      </c>
      <c r="L21" s="121">
        <v>6214</v>
      </c>
      <c r="M21" s="119">
        <v>12863</v>
      </c>
      <c r="N21" s="119">
        <v>8896</v>
      </c>
    </row>
    <row r="22" spans="1:14">
      <c r="A22" s="120" t="s">
        <v>662</v>
      </c>
      <c r="B22" s="121">
        <v>0</v>
      </c>
      <c r="C22" s="119">
        <v>0</v>
      </c>
      <c r="D22" s="121">
        <v>0</v>
      </c>
      <c r="E22" s="119">
        <v>0</v>
      </c>
      <c r="F22" s="119">
        <v>0</v>
      </c>
      <c r="G22" s="121">
        <v>0</v>
      </c>
      <c r="H22" s="121">
        <v>0</v>
      </c>
      <c r="I22" s="121">
        <v>0</v>
      </c>
      <c r="J22" s="121">
        <v>0</v>
      </c>
      <c r="K22" s="121">
        <v>0</v>
      </c>
      <c r="L22" s="121">
        <v>0</v>
      </c>
      <c r="M22" s="119">
        <v>0</v>
      </c>
      <c r="N22" s="119">
        <v>0</v>
      </c>
    </row>
    <row r="23" spans="1:14">
      <c r="A23" s="120" t="s">
        <v>663</v>
      </c>
      <c r="B23" s="121">
        <v>0</v>
      </c>
      <c r="C23" s="119">
        <v>2458</v>
      </c>
      <c r="D23" s="121">
        <v>0</v>
      </c>
      <c r="E23" s="119">
        <v>2458</v>
      </c>
      <c r="F23" s="119">
        <v>0</v>
      </c>
      <c r="G23" s="121">
        <v>0</v>
      </c>
      <c r="H23" s="121">
        <v>0</v>
      </c>
      <c r="I23" s="121">
        <v>0</v>
      </c>
      <c r="J23" s="121">
        <v>0</v>
      </c>
      <c r="K23" s="121">
        <v>0</v>
      </c>
      <c r="L23" s="121">
        <v>0</v>
      </c>
      <c r="M23" s="119">
        <v>2458</v>
      </c>
      <c r="N23" s="119">
        <v>0</v>
      </c>
    </row>
    <row r="24" spans="1:14">
      <c r="A24" s="120" t="s">
        <v>664</v>
      </c>
      <c r="B24" s="121">
        <v>0</v>
      </c>
      <c r="C24" s="119">
        <v>0</v>
      </c>
      <c r="D24" s="121">
        <v>0</v>
      </c>
      <c r="E24" s="119">
        <v>0</v>
      </c>
      <c r="F24" s="119">
        <v>0</v>
      </c>
      <c r="G24" s="121">
        <v>0</v>
      </c>
      <c r="H24" s="121">
        <v>0</v>
      </c>
      <c r="I24" s="121">
        <v>0</v>
      </c>
      <c r="J24" s="121">
        <v>0</v>
      </c>
      <c r="K24" s="121">
        <v>0</v>
      </c>
      <c r="L24" s="121">
        <v>0</v>
      </c>
      <c r="M24" s="119">
        <v>0</v>
      </c>
      <c r="N24" s="119">
        <v>0</v>
      </c>
    </row>
    <row r="25" spans="1:14">
      <c r="A25" s="120" t="s">
        <v>665</v>
      </c>
      <c r="B25" s="121">
        <v>0</v>
      </c>
      <c r="C25" s="119">
        <v>0</v>
      </c>
      <c r="D25" s="121">
        <v>0</v>
      </c>
      <c r="E25" s="119">
        <v>0</v>
      </c>
      <c r="F25" s="119">
        <v>0</v>
      </c>
      <c r="G25" s="121">
        <v>0</v>
      </c>
      <c r="H25" s="121">
        <v>0</v>
      </c>
      <c r="I25" s="121">
        <v>0</v>
      </c>
      <c r="J25" s="121">
        <v>0</v>
      </c>
      <c r="K25" s="121">
        <v>0</v>
      </c>
      <c r="L25" s="121">
        <v>0</v>
      </c>
      <c r="M25" s="119">
        <v>0</v>
      </c>
      <c r="N25" s="119">
        <v>0</v>
      </c>
    </row>
    <row r="26" spans="1:14">
      <c r="A26" s="123" t="s">
        <v>666</v>
      </c>
      <c r="B26" s="121">
        <v>0</v>
      </c>
      <c r="C26" s="119">
        <v>0</v>
      </c>
      <c r="D26" s="122"/>
      <c r="E26" s="119">
        <v>0</v>
      </c>
      <c r="F26" s="122"/>
      <c r="G26" s="121">
        <v>0</v>
      </c>
      <c r="H26" s="121">
        <v>0</v>
      </c>
      <c r="I26" s="122"/>
      <c r="J26" s="122"/>
      <c r="K26" s="122"/>
      <c r="L26" s="121">
        <v>0</v>
      </c>
      <c r="M26" s="119">
        <v>0</v>
      </c>
      <c r="N26" s="119">
        <v>0</v>
      </c>
    </row>
    <row r="27" spans="1:14">
      <c r="A27" s="123" t="s">
        <v>667</v>
      </c>
      <c r="B27" s="121">
        <v>0</v>
      </c>
      <c r="C27" s="119">
        <v>0</v>
      </c>
      <c r="D27" s="122"/>
      <c r="E27" s="119">
        <v>0</v>
      </c>
      <c r="F27" s="122"/>
      <c r="G27" s="121">
        <v>0</v>
      </c>
      <c r="H27" s="121">
        <v>0</v>
      </c>
      <c r="I27" s="122"/>
      <c r="J27" s="122"/>
      <c r="K27" s="122"/>
      <c r="L27" s="121">
        <v>0</v>
      </c>
      <c r="M27" s="119">
        <v>0</v>
      </c>
      <c r="N27" s="119">
        <v>0</v>
      </c>
    </row>
    <row r="28" spans="1:14">
      <c r="A28" s="123" t="s">
        <v>668</v>
      </c>
      <c r="B28" s="121">
        <v>0</v>
      </c>
      <c r="C28" s="119">
        <v>0</v>
      </c>
      <c r="D28" s="122"/>
      <c r="E28" s="119">
        <v>0</v>
      </c>
      <c r="F28" s="122"/>
      <c r="G28" s="121">
        <v>0</v>
      </c>
      <c r="H28" s="121">
        <v>0</v>
      </c>
      <c r="I28" s="122"/>
      <c r="J28" s="122"/>
      <c r="K28" s="122"/>
      <c r="L28" s="121">
        <v>0</v>
      </c>
      <c r="M28" s="119">
        <v>0</v>
      </c>
      <c r="N28" s="119">
        <v>0</v>
      </c>
    </row>
    <row r="29" spans="1:14">
      <c r="A29" s="123" t="s">
        <v>669</v>
      </c>
      <c r="B29" s="121">
        <v>0</v>
      </c>
      <c r="C29" s="119">
        <v>0</v>
      </c>
      <c r="D29" s="122"/>
      <c r="E29" s="119">
        <v>0</v>
      </c>
      <c r="F29" s="122"/>
      <c r="G29" s="121">
        <v>0</v>
      </c>
      <c r="H29" s="121">
        <v>0</v>
      </c>
      <c r="I29" s="122"/>
      <c r="J29" s="122"/>
      <c r="K29" s="122"/>
      <c r="L29" s="121">
        <v>0</v>
      </c>
      <c r="M29" s="119">
        <v>0</v>
      </c>
      <c r="N29" s="119">
        <v>0</v>
      </c>
    </row>
    <row r="30" spans="1:14">
      <c r="A30" s="123" t="s">
        <v>670</v>
      </c>
      <c r="B30" s="121">
        <v>0</v>
      </c>
      <c r="C30" s="119">
        <v>0</v>
      </c>
      <c r="D30" s="122"/>
      <c r="E30" s="119">
        <v>0</v>
      </c>
      <c r="F30" s="122"/>
      <c r="G30" s="121">
        <v>0</v>
      </c>
      <c r="H30" s="121">
        <v>0</v>
      </c>
      <c r="I30" s="122"/>
      <c r="J30" s="122"/>
      <c r="K30" s="122"/>
      <c r="L30" s="121">
        <v>0</v>
      </c>
      <c r="M30" s="119">
        <v>0</v>
      </c>
      <c r="N30" s="119">
        <v>0</v>
      </c>
    </row>
    <row r="31" spans="1:14">
      <c r="A31" s="118" t="s">
        <v>539</v>
      </c>
      <c r="B31" s="119">
        <v>0</v>
      </c>
      <c r="C31" s="119">
        <v>0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</row>
    <row r="32" spans="1:14">
      <c r="A32" s="120" t="s">
        <v>671</v>
      </c>
      <c r="B32" s="121">
        <v>0</v>
      </c>
      <c r="C32" s="119">
        <v>0</v>
      </c>
      <c r="D32" s="121">
        <v>0</v>
      </c>
      <c r="E32" s="119">
        <v>0</v>
      </c>
      <c r="F32" s="119">
        <v>0</v>
      </c>
      <c r="G32" s="121">
        <v>0</v>
      </c>
      <c r="H32" s="121">
        <v>0</v>
      </c>
      <c r="I32" s="121">
        <v>0</v>
      </c>
      <c r="J32" s="121">
        <v>0</v>
      </c>
      <c r="K32" s="121">
        <v>0</v>
      </c>
      <c r="L32" s="121">
        <v>0</v>
      </c>
      <c r="M32" s="119">
        <v>0</v>
      </c>
      <c r="N32" s="119">
        <v>0</v>
      </c>
    </row>
    <row r="33" spans="1:14">
      <c r="A33" s="120" t="s">
        <v>672</v>
      </c>
      <c r="B33" s="121">
        <v>0</v>
      </c>
      <c r="C33" s="119">
        <v>0</v>
      </c>
      <c r="D33" s="121">
        <v>0</v>
      </c>
      <c r="E33" s="119">
        <v>0</v>
      </c>
      <c r="F33" s="119">
        <v>0</v>
      </c>
      <c r="G33" s="121">
        <v>0</v>
      </c>
      <c r="H33" s="121">
        <v>0</v>
      </c>
      <c r="I33" s="121">
        <v>0</v>
      </c>
      <c r="J33" s="121">
        <v>0</v>
      </c>
      <c r="K33" s="121">
        <v>0</v>
      </c>
      <c r="L33" s="121">
        <v>0</v>
      </c>
      <c r="M33" s="119">
        <v>0</v>
      </c>
      <c r="N33" s="119">
        <v>0</v>
      </c>
    </row>
    <row r="34" spans="1:14">
      <c r="A34" s="120" t="s">
        <v>673</v>
      </c>
      <c r="B34" s="121">
        <v>0</v>
      </c>
      <c r="C34" s="119">
        <v>0</v>
      </c>
      <c r="D34" s="121">
        <v>0</v>
      </c>
      <c r="E34" s="119">
        <v>0</v>
      </c>
      <c r="F34" s="119">
        <v>0</v>
      </c>
      <c r="G34" s="121">
        <v>0</v>
      </c>
      <c r="H34" s="121">
        <v>0</v>
      </c>
      <c r="I34" s="121">
        <v>0</v>
      </c>
      <c r="J34" s="121">
        <v>0</v>
      </c>
      <c r="K34" s="121">
        <v>0</v>
      </c>
      <c r="L34" s="121">
        <v>0</v>
      </c>
      <c r="M34" s="119">
        <v>0</v>
      </c>
      <c r="N34" s="119">
        <v>0</v>
      </c>
    </row>
    <row r="35" spans="1:14">
      <c r="A35" s="120" t="s">
        <v>674</v>
      </c>
      <c r="B35" s="121">
        <v>0</v>
      </c>
      <c r="C35" s="119">
        <v>0</v>
      </c>
      <c r="D35" s="122"/>
      <c r="E35" s="119">
        <v>0</v>
      </c>
      <c r="F35" s="122"/>
      <c r="G35" s="121">
        <v>0</v>
      </c>
      <c r="H35" s="121">
        <v>0</v>
      </c>
      <c r="I35" s="122"/>
      <c r="J35" s="122"/>
      <c r="K35" s="122"/>
      <c r="L35" s="121">
        <v>0</v>
      </c>
      <c r="M35" s="119">
        <v>0</v>
      </c>
      <c r="N35" s="119">
        <v>0</v>
      </c>
    </row>
    <row r="36" spans="1:14">
      <c r="A36" s="120" t="s">
        <v>675</v>
      </c>
      <c r="B36" s="121">
        <v>0</v>
      </c>
      <c r="C36" s="119">
        <v>0</v>
      </c>
      <c r="D36" s="122"/>
      <c r="E36" s="119">
        <v>0</v>
      </c>
      <c r="F36" s="122"/>
      <c r="G36" s="121">
        <v>0</v>
      </c>
      <c r="H36" s="121">
        <v>0</v>
      </c>
      <c r="I36" s="122"/>
      <c r="J36" s="122"/>
      <c r="K36" s="122"/>
      <c r="L36" s="121">
        <v>0</v>
      </c>
      <c r="M36" s="119">
        <v>0</v>
      </c>
      <c r="N36" s="119">
        <v>0</v>
      </c>
    </row>
    <row r="37" spans="1:14">
      <c r="A37" s="118" t="s">
        <v>548</v>
      </c>
      <c r="B37" s="119">
        <v>0</v>
      </c>
      <c r="C37" s="119">
        <v>0</v>
      </c>
      <c r="D37" s="119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</row>
    <row r="38" spans="1:14">
      <c r="A38" s="120" t="s">
        <v>676</v>
      </c>
      <c r="B38" s="121">
        <v>0</v>
      </c>
      <c r="C38" s="119">
        <v>0</v>
      </c>
      <c r="D38" s="121">
        <v>0</v>
      </c>
      <c r="E38" s="119">
        <v>0</v>
      </c>
      <c r="F38" s="119">
        <v>0</v>
      </c>
      <c r="G38" s="121">
        <v>0</v>
      </c>
      <c r="H38" s="121">
        <v>0</v>
      </c>
      <c r="I38" s="121">
        <v>0</v>
      </c>
      <c r="J38" s="121">
        <v>0</v>
      </c>
      <c r="K38" s="121">
        <v>0</v>
      </c>
      <c r="L38" s="121">
        <v>0</v>
      </c>
      <c r="M38" s="119">
        <v>0</v>
      </c>
      <c r="N38" s="119">
        <v>0</v>
      </c>
    </row>
    <row r="39" spans="1:14">
      <c r="A39" s="120" t="s">
        <v>677</v>
      </c>
      <c r="B39" s="121">
        <v>0</v>
      </c>
      <c r="C39" s="119">
        <v>0</v>
      </c>
      <c r="D39" s="121">
        <v>0</v>
      </c>
      <c r="E39" s="119">
        <v>0</v>
      </c>
      <c r="F39" s="119">
        <v>0</v>
      </c>
      <c r="G39" s="121">
        <v>0</v>
      </c>
      <c r="H39" s="121">
        <v>0</v>
      </c>
      <c r="I39" s="121">
        <v>0</v>
      </c>
      <c r="J39" s="121">
        <v>0</v>
      </c>
      <c r="K39" s="121">
        <v>0</v>
      </c>
      <c r="L39" s="121">
        <v>0</v>
      </c>
      <c r="M39" s="119">
        <v>0</v>
      </c>
      <c r="N39" s="119">
        <v>0</v>
      </c>
    </row>
    <row r="40" spans="1:14">
      <c r="A40" s="120" t="s">
        <v>678</v>
      </c>
      <c r="B40" s="121">
        <v>0</v>
      </c>
      <c r="C40" s="119">
        <v>0</v>
      </c>
      <c r="D40" s="121">
        <v>0</v>
      </c>
      <c r="E40" s="119">
        <v>0</v>
      </c>
      <c r="F40" s="119">
        <v>0</v>
      </c>
      <c r="G40" s="121">
        <v>0</v>
      </c>
      <c r="H40" s="121">
        <v>0</v>
      </c>
      <c r="I40" s="121">
        <v>0</v>
      </c>
      <c r="J40" s="121">
        <v>0</v>
      </c>
      <c r="K40" s="121">
        <v>0</v>
      </c>
      <c r="L40" s="121">
        <v>0</v>
      </c>
      <c r="M40" s="119">
        <v>0</v>
      </c>
      <c r="N40" s="119">
        <v>0</v>
      </c>
    </row>
    <row r="41" spans="1:14">
      <c r="A41" s="120" t="s">
        <v>679</v>
      </c>
      <c r="B41" s="121">
        <v>0</v>
      </c>
      <c r="C41" s="119">
        <v>0</v>
      </c>
      <c r="D41" s="121">
        <v>0</v>
      </c>
      <c r="E41" s="119">
        <v>0</v>
      </c>
      <c r="F41" s="119">
        <v>0</v>
      </c>
      <c r="G41" s="121">
        <v>0</v>
      </c>
      <c r="H41" s="121">
        <v>0</v>
      </c>
      <c r="I41" s="121">
        <v>0</v>
      </c>
      <c r="J41" s="121">
        <v>0</v>
      </c>
      <c r="K41" s="121">
        <v>0</v>
      </c>
      <c r="L41" s="121">
        <v>0</v>
      </c>
      <c r="M41" s="119">
        <v>0</v>
      </c>
      <c r="N41" s="119">
        <v>0</v>
      </c>
    </row>
    <row r="42" spans="1:14">
      <c r="A42" s="120" t="s">
        <v>680</v>
      </c>
      <c r="B42" s="121">
        <v>0</v>
      </c>
      <c r="C42" s="119">
        <v>0</v>
      </c>
      <c r="D42" s="121">
        <v>0</v>
      </c>
      <c r="E42" s="119">
        <v>0</v>
      </c>
      <c r="F42" s="119">
        <v>0</v>
      </c>
      <c r="G42" s="121">
        <v>0</v>
      </c>
      <c r="H42" s="121">
        <v>0</v>
      </c>
      <c r="I42" s="121">
        <v>0</v>
      </c>
      <c r="J42" s="121">
        <v>0</v>
      </c>
      <c r="K42" s="121">
        <v>0</v>
      </c>
      <c r="L42" s="121">
        <v>0</v>
      </c>
      <c r="M42" s="119">
        <v>0</v>
      </c>
      <c r="N42" s="119">
        <v>0</v>
      </c>
    </row>
    <row r="43" ht="29" customHeight="1" spans="1:14">
      <c r="A43" s="124" t="s">
        <v>681</v>
      </c>
      <c r="B43" s="121">
        <v>0</v>
      </c>
      <c r="C43" s="119">
        <v>0</v>
      </c>
      <c r="D43" s="121"/>
      <c r="E43" s="119">
        <v>0</v>
      </c>
      <c r="F43" s="119"/>
      <c r="G43" s="121">
        <v>0</v>
      </c>
      <c r="H43" s="121">
        <v>0</v>
      </c>
      <c r="I43" s="121"/>
      <c r="J43" s="121"/>
      <c r="K43" s="121"/>
      <c r="L43" s="121">
        <v>0</v>
      </c>
      <c r="M43" s="119">
        <v>0</v>
      </c>
      <c r="N43" s="119">
        <v>0</v>
      </c>
    </row>
    <row r="44" spans="1:14">
      <c r="A44" s="120" t="s">
        <v>682</v>
      </c>
      <c r="B44" s="121">
        <v>0</v>
      </c>
      <c r="C44" s="119">
        <v>0</v>
      </c>
      <c r="D44" s="122"/>
      <c r="E44" s="119">
        <v>0</v>
      </c>
      <c r="F44" s="122"/>
      <c r="G44" s="121">
        <v>0</v>
      </c>
      <c r="H44" s="121">
        <v>0</v>
      </c>
      <c r="I44" s="122"/>
      <c r="J44" s="122"/>
      <c r="K44" s="122"/>
      <c r="L44" s="121">
        <v>0</v>
      </c>
      <c r="M44" s="119">
        <v>0</v>
      </c>
      <c r="N44" s="119">
        <v>0</v>
      </c>
    </row>
    <row r="45" spans="1:14">
      <c r="A45" s="120" t="s">
        <v>683</v>
      </c>
      <c r="B45" s="121">
        <v>0</v>
      </c>
      <c r="C45" s="119">
        <v>0</v>
      </c>
      <c r="D45" s="122"/>
      <c r="E45" s="119">
        <v>0</v>
      </c>
      <c r="F45" s="122"/>
      <c r="G45" s="121">
        <v>0</v>
      </c>
      <c r="H45" s="121">
        <v>0</v>
      </c>
      <c r="I45" s="122"/>
      <c r="J45" s="122"/>
      <c r="K45" s="122"/>
      <c r="L45" s="121">
        <v>0</v>
      </c>
      <c r="M45" s="119">
        <v>0</v>
      </c>
      <c r="N45" s="119">
        <v>0</v>
      </c>
    </row>
    <row r="46" spans="1:14">
      <c r="A46" s="120" t="s">
        <v>555</v>
      </c>
      <c r="B46" s="121">
        <v>0</v>
      </c>
      <c r="C46" s="119">
        <v>0</v>
      </c>
      <c r="D46" s="122">
        <v>0</v>
      </c>
      <c r="E46" s="119">
        <v>0</v>
      </c>
      <c r="F46" s="122">
        <v>0</v>
      </c>
      <c r="G46" s="121">
        <v>0</v>
      </c>
      <c r="H46" s="121">
        <v>0</v>
      </c>
      <c r="I46" s="122">
        <v>0</v>
      </c>
      <c r="J46" s="122">
        <v>0</v>
      </c>
      <c r="K46" s="122">
        <v>0</v>
      </c>
      <c r="L46" s="121">
        <v>0</v>
      </c>
      <c r="M46" s="119">
        <v>0</v>
      </c>
      <c r="N46" s="119">
        <v>0</v>
      </c>
    </row>
    <row r="47" spans="1:14">
      <c r="A47" s="120" t="s">
        <v>684</v>
      </c>
      <c r="B47" s="121">
        <v>0</v>
      </c>
      <c r="C47" s="119">
        <v>0</v>
      </c>
      <c r="D47" s="125">
        <v>0</v>
      </c>
      <c r="E47" s="119">
        <v>0</v>
      </c>
      <c r="F47" s="125">
        <v>0</v>
      </c>
      <c r="G47" s="121">
        <v>0</v>
      </c>
      <c r="H47" s="121">
        <v>0</v>
      </c>
      <c r="I47" s="125">
        <v>0</v>
      </c>
      <c r="J47" s="125">
        <v>0</v>
      </c>
      <c r="K47" s="125">
        <v>0</v>
      </c>
      <c r="L47" s="121">
        <v>0</v>
      </c>
      <c r="M47" s="119">
        <v>0</v>
      </c>
      <c r="N47" s="119">
        <v>0</v>
      </c>
    </row>
    <row r="48" spans="1:14">
      <c r="A48" s="118" t="s">
        <v>567</v>
      </c>
      <c r="B48" s="119">
        <v>0</v>
      </c>
      <c r="C48" s="119">
        <v>0</v>
      </c>
      <c r="D48" s="119">
        <v>0</v>
      </c>
      <c r="E48" s="119">
        <v>0</v>
      </c>
      <c r="F48" s="119">
        <v>0</v>
      </c>
      <c r="G48" s="119">
        <v>0</v>
      </c>
      <c r="H48" s="119">
        <v>0</v>
      </c>
      <c r="I48" s="119">
        <v>0</v>
      </c>
      <c r="J48" s="119">
        <v>0</v>
      </c>
      <c r="K48" s="119">
        <v>0</v>
      </c>
      <c r="L48" s="119">
        <v>0</v>
      </c>
      <c r="M48" s="119">
        <v>0</v>
      </c>
      <c r="N48" s="119">
        <v>0</v>
      </c>
    </row>
    <row r="49" spans="1:14">
      <c r="A49" s="120" t="s">
        <v>571</v>
      </c>
      <c r="B49" s="121">
        <v>0</v>
      </c>
      <c r="C49" s="119">
        <v>0</v>
      </c>
      <c r="D49" s="121">
        <v>0</v>
      </c>
      <c r="E49" s="119">
        <v>0</v>
      </c>
      <c r="F49" s="119">
        <v>0</v>
      </c>
      <c r="G49" s="121">
        <v>0</v>
      </c>
      <c r="H49" s="121">
        <v>0</v>
      </c>
      <c r="I49" s="121">
        <v>0</v>
      </c>
      <c r="J49" s="121">
        <v>0</v>
      </c>
      <c r="K49" s="121">
        <v>0</v>
      </c>
      <c r="L49" s="121">
        <v>0</v>
      </c>
      <c r="M49" s="119">
        <v>0</v>
      </c>
      <c r="N49" s="119">
        <v>0</v>
      </c>
    </row>
    <row r="50" spans="1:14">
      <c r="A50" s="118" t="s">
        <v>685</v>
      </c>
      <c r="B50" s="119">
        <v>0</v>
      </c>
      <c r="C50" s="119">
        <v>0</v>
      </c>
      <c r="D50" s="119">
        <v>0</v>
      </c>
      <c r="E50" s="119">
        <v>0</v>
      </c>
      <c r="F50" s="119">
        <v>0</v>
      </c>
      <c r="G50" s="119">
        <v>0</v>
      </c>
      <c r="H50" s="119">
        <v>0</v>
      </c>
      <c r="I50" s="119">
        <v>0</v>
      </c>
      <c r="J50" s="119">
        <v>0</v>
      </c>
      <c r="K50" s="119">
        <v>0</v>
      </c>
      <c r="L50" s="119">
        <v>0</v>
      </c>
      <c r="M50" s="119">
        <v>0</v>
      </c>
      <c r="N50" s="119">
        <v>0</v>
      </c>
    </row>
    <row r="51" spans="1:14">
      <c r="A51" s="120" t="s">
        <v>686</v>
      </c>
      <c r="B51" s="119">
        <v>0</v>
      </c>
      <c r="C51" s="119">
        <v>0</v>
      </c>
      <c r="D51" s="119">
        <v>0</v>
      </c>
      <c r="E51" s="119">
        <v>0</v>
      </c>
      <c r="F51" s="119">
        <v>0</v>
      </c>
      <c r="G51" s="119">
        <v>0</v>
      </c>
      <c r="H51" s="119">
        <v>0</v>
      </c>
      <c r="I51" s="119">
        <v>0</v>
      </c>
      <c r="J51" s="119">
        <v>0</v>
      </c>
      <c r="K51" s="119">
        <v>0</v>
      </c>
      <c r="L51" s="119">
        <v>0</v>
      </c>
      <c r="M51" s="119">
        <v>0</v>
      </c>
      <c r="N51" s="119">
        <v>0</v>
      </c>
    </row>
    <row r="52" spans="1:14">
      <c r="A52" s="120" t="s">
        <v>624</v>
      </c>
      <c r="B52" s="121">
        <v>0</v>
      </c>
      <c r="C52" s="119">
        <v>35000</v>
      </c>
      <c r="D52" s="121">
        <v>0</v>
      </c>
      <c r="E52" s="119">
        <v>0</v>
      </c>
      <c r="F52" s="119">
        <v>0</v>
      </c>
      <c r="G52" s="121">
        <v>0</v>
      </c>
      <c r="H52" s="121">
        <v>35000</v>
      </c>
      <c r="I52" s="121">
        <v>0</v>
      </c>
      <c r="J52" s="121">
        <v>0</v>
      </c>
      <c r="K52" s="121">
        <v>0</v>
      </c>
      <c r="L52" s="121">
        <v>0</v>
      </c>
      <c r="M52" s="119">
        <v>35000</v>
      </c>
      <c r="N52" s="119">
        <v>35000</v>
      </c>
    </row>
    <row r="53" spans="1:14">
      <c r="A53" s="120" t="s">
        <v>687</v>
      </c>
      <c r="B53" s="121">
        <v>0</v>
      </c>
      <c r="C53" s="119">
        <v>35000</v>
      </c>
      <c r="D53" s="121">
        <v>0</v>
      </c>
      <c r="E53" s="119">
        <v>0</v>
      </c>
      <c r="F53" s="119">
        <v>0</v>
      </c>
      <c r="G53" s="121">
        <v>0</v>
      </c>
      <c r="H53" s="121">
        <v>35000</v>
      </c>
      <c r="I53" s="121">
        <v>0</v>
      </c>
      <c r="J53" s="121">
        <v>0</v>
      </c>
      <c r="K53" s="121">
        <v>0</v>
      </c>
      <c r="L53" s="121">
        <v>0</v>
      </c>
      <c r="M53" s="119">
        <v>35000</v>
      </c>
      <c r="N53" s="119">
        <v>35000</v>
      </c>
    </row>
    <row r="54" spans="1:14">
      <c r="A54" s="118" t="s">
        <v>688</v>
      </c>
      <c r="B54" s="119">
        <v>0</v>
      </c>
      <c r="C54" s="119">
        <v>0</v>
      </c>
      <c r="D54" s="119">
        <v>0</v>
      </c>
      <c r="E54" s="119">
        <v>0</v>
      </c>
      <c r="F54" s="119">
        <v>0</v>
      </c>
      <c r="G54" s="119">
        <v>0</v>
      </c>
      <c r="H54" s="119">
        <v>0</v>
      </c>
      <c r="I54" s="119">
        <v>0</v>
      </c>
      <c r="J54" s="119">
        <v>0</v>
      </c>
      <c r="K54" s="119">
        <v>0</v>
      </c>
      <c r="L54" s="119">
        <v>0</v>
      </c>
      <c r="M54" s="119">
        <v>0</v>
      </c>
      <c r="N54" s="119">
        <v>0</v>
      </c>
    </row>
    <row r="55" spans="1:14">
      <c r="A55" s="120" t="s">
        <v>689</v>
      </c>
      <c r="B55" s="121">
        <v>0</v>
      </c>
      <c r="C55" s="119">
        <v>0</v>
      </c>
      <c r="D55" s="121">
        <v>0</v>
      </c>
      <c r="E55" s="119">
        <v>0</v>
      </c>
      <c r="F55" s="119">
        <v>0</v>
      </c>
      <c r="G55" s="121">
        <v>0</v>
      </c>
      <c r="H55" s="121">
        <v>0</v>
      </c>
      <c r="I55" s="121">
        <v>0</v>
      </c>
      <c r="J55" s="121">
        <v>0</v>
      </c>
      <c r="K55" s="121">
        <v>0</v>
      </c>
      <c r="L55" s="121">
        <v>0</v>
      </c>
      <c r="M55" s="119">
        <v>0</v>
      </c>
      <c r="N55" s="119">
        <v>0</v>
      </c>
    </row>
    <row r="56" spans="1:14">
      <c r="A56" s="120" t="s">
        <v>690</v>
      </c>
      <c r="B56" s="121">
        <v>0</v>
      </c>
      <c r="C56" s="119">
        <v>0</v>
      </c>
      <c r="D56" s="121">
        <v>0</v>
      </c>
      <c r="E56" s="119">
        <v>0</v>
      </c>
      <c r="F56" s="119">
        <v>0</v>
      </c>
      <c r="G56" s="121">
        <v>0</v>
      </c>
      <c r="H56" s="121">
        <v>0</v>
      </c>
      <c r="I56" s="121">
        <v>0</v>
      </c>
      <c r="J56" s="121">
        <v>0</v>
      </c>
      <c r="K56" s="121">
        <v>0</v>
      </c>
      <c r="L56" s="121">
        <v>0</v>
      </c>
      <c r="M56" s="119">
        <v>0</v>
      </c>
      <c r="N56" s="119">
        <v>0</v>
      </c>
    </row>
    <row r="57" spans="1:14">
      <c r="A57" s="120" t="s">
        <v>606</v>
      </c>
      <c r="B57" s="121">
        <v>10835</v>
      </c>
      <c r="C57" s="119">
        <v>-4197</v>
      </c>
      <c r="D57" s="121">
        <v>0</v>
      </c>
      <c r="E57" s="121">
        <v>0</v>
      </c>
      <c r="F57" s="121">
        <v>0</v>
      </c>
      <c r="G57" s="121">
        <v>0</v>
      </c>
      <c r="H57" s="121">
        <v>0</v>
      </c>
      <c r="I57" s="121">
        <v>0</v>
      </c>
      <c r="J57" s="121">
        <v>0</v>
      </c>
      <c r="K57" s="121">
        <v>0</v>
      </c>
      <c r="L57" s="121">
        <v>-4197</v>
      </c>
      <c r="M57" s="119">
        <v>6638</v>
      </c>
      <c r="N57" s="119">
        <v>6638</v>
      </c>
    </row>
    <row r="58" spans="1:14">
      <c r="A58" s="120" t="s">
        <v>610</v>
      </c>
      <c r="B58" s="121">
        <v>70</v>
      </c>
      <c r="C58" s="119">
        <v>-33</v>
      </c>
      <c r="D58" s="121">
        <v>0</v>
      </c>
      <c r="E58" s="119">
        <v>0</v>
      </c>
      <c r="F58" s="119">
        <v>0</v>
      </c>
      <c r="G58" s="121">
        <v>0</v>
      </c>
      <c r="H58" s="121">
        <v>0</v>
      </c>
      <c r="I58" s="121">
        <v>0</v>
      </c>
      <c r="J58" s="121">
        <v>0</v>
      </c>
      <c r="K58" s="121">
        <v>0</v>
      </c>
      <c r="L58" s="121">
        <v>-33</v>
      </c>
      <c r="M58" s="119">
        <v>37</v>
      </c>
      <c r="N58" s="119">
        <v>37</v>
      </c>
    </row>
    <row r="59" spans="1:14">
      <c r="A59" s="118" t="s">
        <v>691</v>
      </c>
      <c r="B59" s="121">
        <v>0</v>
      </c>
      <c r="C59" s="119">
        <v>0</v>
      </c>
      <c r="D59" s="121">
        <v>0</v>
      </c>
      <c r="E59" s="119">
        <v>0</v>
      </c>
      <c r="F59" s="119"/>
      <c r="G59" s="121"/>
      <c r="H59" s="121"/>
      <c r="I59" s="121"/>
      <c r="J59" s="121">
        <v>0</v>
      </c>
      <c r="K59" s="121">
        <v>0</v>
      </c>
      <c r="L59" s="121">
        <v>0</v>
      </c>
      <c r="M59" s="119">
        <v>0</v>
      </c>
      <c r="N59" s="119">
        <v>0</v>
      </c>
    </row>
    <row r="60" spans="1:14">
      <c r="A60" s="118" t="s">
        <v>692</v>
      </c>
      <c r="B60" s="121">
        <v>0</v>
      </c>
      <c r="C60" s="119">
        <v>0</v>
      </c>
      <c r="D60" s="121">
        <v>0</v>
      </c>
      <c r="E60" s="119">
        <v>0</v>
      </c>
      <c r="F60" s="119"/>
      <c r="G60" s="121"/>
      <c r="H60" s="121"/>
      <c r="I60" s="121"/>
      <c r="J60" s="121">
        <v>0</v>
      </c>
      <c r="K60" s="121">
        <v>0</v>
      </c>
      <c r="L60" s="121">
        <v>0</v>
      </c>
      <c r="M60" s="119">
        <v>0</v>
      </c>
      <c r="N60" s="119">
        <v>0</v>
      </c>
    </row>
    <row r="61" spans="1:14">
      <c r="A61" s="126" t="s">
        <v>693</v>
      </c>
      <c r="B61" s="119">
        <v>0</v>
      </c>
      <c r="C61" s="122">
        <v>0</v>
      </c>
      <c r="D61" s="122">
        <v>0</v>
      </c>
      <c r="E61" s="122">
        <v>0</v>
      </c>
      <c r="F61" s="122"/>
      <c r="G61" s="122"/>
      <c r="H61" s="122"/>
      <c r="I61" s="122"/>
      <c r="J61" s="119">
        <v>0</v>
      </c>
      <c r="K61" s="119">
        <v>0</v>
      </c>
      <c r="L61" s="119">
        <v>0</v>
      </c>
      <c r="M61" s="119">
        <v>0</v>
      </c>
      <c r="N61" s="119">
        <v>0</v>
      </c>
    </row>
    <row r="62" spans="1:14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</row>
    <row r="63" spans="1:14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</row>
    <row r="64" spans="1:14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</row>
  </sheetData>
  <mergeCells count="8">
    <mergeCell ref="A1:N1"/>
    <mergeCell ref="A2:N2"/>
    <mergeCell ref="A3:N3"/>
    <mergeCell ref="C4:L4"/>
    <mergeCell ref="A4:A5"/>
    <mergeCell ref="B4:B5"/>
    <mergeCell ref="M4:M5"/>
    <mergeCell ref="N4:N5"/>
  </mergeCells>
  <pageMargins left="0.707638888888889" right="0.707638888888889" top="0.747916666666667" bottom="0.747916666666667" header="0.313888888888889" footer="0.313888888888889"/>
  <pageSetup paperSize="9" scale="76" fitToHeight="0" orientation="landscape" horizontalDpi="600"/>
  <headerFooter alignWithMargins="0">
    <oddFooter>&amp;C‐ 49 ‐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9"/>
  <sheetViews>
    <sheetView showGridLines="0" workbookViewId="0">
      <selection activeCell="A1" sqref="A1:D1"/>
    </sheetView>
  </sheetViews>
  <sheetFormatPr defaultColWidth="5.75" defaultRowHeight="14.25" outlineLevelCol="4"/>
  <cols>
    <col min="1" max="1" width="34" customWidth="1"/>
    <col min="2" max="2" width="13.25" customWidth="1"/>
    <col min="3" max="3" width="88.375" customWidth="1"/>
    <col min="4" max="4" width="12.5" customWidth="1"/>
    <col min="5" max="5" width="20.75" customWidth="1"/>
    <col min="6" max="6" width="5.75" customWidth="1"/>
    <col min="7" max="7" width="5.75" hidden="1" customWidth="1"/>
  </cols>
  <sheetData>
    <row r="1" ht="45" customHeight="1" spans="1:5">
      <c r="A1" s="229" t="s">
        <v>4</v>
      </c>
      <c r="B1" s="229"/>
      <c r="C1" s="229"/>
      <c r="D1" s="229"/>
      <c r="E1" s="230"/>
    </row>
    <row r="2" ht="18.95" customHeight="1" spans="1:5">
      <c r="A2" s="231" t="s">
        <v>5</v>
      </c>
      <c r="B2" s="231" t="s">
        <v>6</v>
      </c>
      <c r="C2" s="231" t="s">
        <v>7</v>
      </c>
      <c r="D2" s="231" t="s">
        <v>8</v>
      </c>
      <c r="E2" s="232"/>
    </row>
    <row r="3" ht="18.95" customHeight="1" spans="1:5">
      <c r="A3" s="233" t="s">
        <v>9</v>
      </c>
      <c r="B3" s="234" t="s">
        <v>10</v>
      </c>
      <c r="C3" s="235" t="s">
        <v>11</v>
      </c>
      <c r="D3" s="236" t="s">
        <v>12</v>
      </c>
      <c r="E3" s="232"/>
    </row>
    <row r="4" ht="18.95" customHeight="1" spans="1:5">
      <c r="A4" s="237"/>
      <c r="B4" s="238" t="s">
        <v>13</v>
      </c>
      <c r="C4" s="239" t="s">
        <v>14</v>
      </c>
      <c r="D4" s="240" t="s">
        <v>15</v>
      </c>
      <c r="E4" s="232"/>
    </row>
    <row r="5" ht="18.95" customHeight="1" spans="1:5">
      <c r="A5" s="237"/>
      <c r="B5" s="238" t="s">
        <v>16</v>
      </c>
      <c r="C5" s="239" t="s">
        <v>17</v>
      </c>
      <c r="D5" s="240" t="s">
        <v>18</v>
      </c>
      <c r="E5" s="232"/>
    </row>
    <row r="6" ht="18.95" customHeight="1" spans="1:5">
      <c r="A6" s="237"/>
      <c r="B6" s="238" t="s">
        <v>19</v>
      </c>
      <c r="C6" s="239" t="s">
        <v>20</v>
      </c>
      <c r="D6" s="240" t="s">
        <v>21</v>
      </c>
      <c r="E6" s="232"/>
    </row>
    <row r="7" ht="18.95" customHeight="1" spans="1:5">
      <c r="A7" s="237"/>
      <c r="B7" s="238" t="s">
        <v>22</v>
      </c>
      <c r="C7" s="239" t="s">
        <v>23</v>
      </c>
      <c r="D7" s="240" t="s">
        <v>24</v>
      </c>
      <c r="E7" s="232"/>
    </row>
    <row r="8" ht="18.95" customHeight="1" spans="1:5">
      <c r="A8" s="237"/>
      <c r="B8" s="238" t="s">
        <v>25</v>
      </c>
      <c r="C8" s="239" t="s">
        <v>26</v>
      </c>
      <c r="D8" s="240" t="s">
        <v>27</v>
      </c>
      <c r="E8" s="232"/>
    </row>
    <row r="9" ht="18.95" customHeight="1" spans="1:5">
      <c r="A9" s="237"/>
      <c r="B9" s="238" t="s">
        <v>28</v>
      </c>
      <c r="C9" s="239" t="s">
        <v>29</v>
      </c>
      <c r="D9" s="240" t="s">
        <v>30</v>
      </c>
      <c r="E9" s="232"/>
    </row>
    <row r="10" ht="18.95" customHeight="1" spans="1:5">
      <c r="A10" s="237"/>
      <c r="B10" s="238" t="s">
        <v>31</v>
      </c>
      <c r="C10" s="239" t="s">
        <v>32</v>
      </c>
      <c r="D10" s="240" t="s">
        <v>33</v>
      </c>
      <c r="E10" s="232"/>
    </row>
    <row r="11" ht="18.95" customHeight="1" spans="1:5">
      <c r="A11" s="237"/>
      <c r="B11" s="238" t="s">
        <v>34</v>
      </c>
      <c r="C11" s="239" t="s">
        <v>35</v>
      </c>
      <c r="D11" s="240" t="s">
        <v>36</v>
      </c>
      <c r="E11" s="232"/>
    </row>
    <row r="12" ht="18.95" customHeight="1" spans="1:5">
      <c r="A12" s="237"/>
      <c r="B12" s="238" t="s">
        <v>37</v>
      </c>
      <c r="C12" s="239" t="s">
        <v>38</v>
      </c>
      <c r="D12" s="240" t="s">
        <v>39</v>
      </c>
      <c r="E12" s="232"/>
    </row>
    <row r="13" ht="18.95" customHeight="1" spans="1:5">
      <c r="A13" s="237"/>
      <c r="B13" s="238" t="s">
        <v>40</v>
      </c>
      <c r="C13" s="239" t="s">
        <v>41</v>
      </c>
      <c r="D13" s="240" t="s">
        <v>42</v>
      </c>
      <c r="E13" s="232"/>
    </row>
    <row r="14" ht="18.95" customHeight="1" spans="1:5">
      <c r="A14" s="241"/>
      <c r="B14" s="238" t="s">
        <v>43</v>
      </c>
      <c r="C14" s="239" t="s">
        <v>44</v>
      </c>
      <c r="D14" s="240" t="s">
        <v>45</v>
      </c>
      <c r="E14" s="232"/>
    </row>
    <row r="15" ht="18.95" customHeight="1" spans="1:5">
      <c r="A15" s="233" t="s">
        <v>46</v>
      </c>
      <c r="B15" s="238" t="s">
        <v>47</v>
      </c>
      <c r="C15" s="239" t="s">
        <v>48</v>
      </c>
      <c r="D15" s="240" t="s">
        <v>49</v>
      </c>
      <c r="E15" s="232"/>
    </row>
    <row r="16" ht="18.95" customHeight="1" spans="1:5">
      <c r="A16" s="237"/>
      <c r="B16" s="238" t="s">
        <v>50</v>
      </c>
      <c r="C16" s="239" t="s">
        <v>51</v>
      </c>
      <c r="D16" s="240" t="s">
        <v>52</v>
      </c>
      <c r="E16" s="232"/>
    </row>
    <row r="17" ht="18.95" customHeight="1" spans="1:5">
      <c r="A17" s="237"/>
      <c r="B17" s="238" t="s">
        <v>53</v>
      </c>
      <c r="C17" s="239" t="s">
        <v>54</v>
      </c>
      <c r="D17" s="240" t="s">
        <v>55</v>
      </c>
      <c r="E17" s="232"/>
    </row>
    <row r="18" ht="18.95" customHeight="1" spans="1:5">
      <c r="A18" s="237"/>
      <c r="B18" s="238" t="s">
        <v>56</v>
      </c>
      <c r="C18" s="239" t="s">
        <v>57</v>
      </c>
      <c r="D18" s="240" t="s">
        <v>58</v>
      </c>
      <c r="E18" s="232"/>
    </row>
    <row r="19" ht="18.95" customHeight="1" spans="1:5">
      <c r="A19" s="237"/>
      <c r="B19" s="238" t="s">
        <v>59</v>
      </c>
      <c r="C19" s="239" t="s">
        <v>60</v>
      </c>
      <c r="D19" s="240" t="s">
        <v>61</v>
      </c>
      <c r="E19" s="232"/>
    </row>
    <row r="20" ht="18.95" customHeight="1" spans="1:5">
      <c r="A20" s="237"/>
      <c r="B20" s="238" t="s">
        <v>62</v>
      </c>
      <c r="C20" s="239" t="s">
        <v>63</v>
      </c>
      <c r="D20" s="240" t="s">
        <v>64</v>
      </c>
      <c r="E20" s="232"/>
    </row>
    <row r="21" ht="18.95" customHeight="1" spans="1:5">
      <c r="A21" s="237"/>
      <c r="B21" s="238" t="s">
        <v>65</v>
      </c>
      <c r="C21" s="239" t="s">
        <v>66</v>
      </c>
      <c r="D21" s="240" t="s">
        <v>67</v>
      </c>
      <c r="E21" s="232"/>
    </row>
    <row r="22" ht="18.95" customHeight="1" spans="1:5">
      <c r="A22" s="241"/>
      <c r="B22" s="238" t="s">
        <v>68</v>
      </c>
      <c r="C22" s="239" t="s">
        <v>69</v>
      </c>
      <c r="D22" s="240" t="s">
        <v>70</v>
      </c>
      <c r="E22" s="232"/>
    </row>
    <row r="23" ht="18.95" customHeight="1" spans="1:4">
      <c r="A23" s="233" t="s">
        <v>71</v>
      </c>
      <c r="B23" s="238" t="s">
        <v>72</v>
      </c>
      <c r="C23" s="239" t="s">
        <v>73</v>
      </c>
      <c r="D23" s="240" t="s">
        <v>74</v>
      </c>
    </row>
    <row r="24" ht="18.95" customHeight="1" spans="1:4">
      <c r="A24" s="241"/>
      <c r="B24" s="238" t="s">
        <v>75</v>
      </c>
      <c r="C24" s="239" t="s">
        <v>76</v>
      </c>
      <c r="D24" s="240" t="s">
        <v>77</v>
      </c>
    </row>
    <row r="25" ht="18.95" customHeight="1" spans="1:4">
      <c r="A25" s="233" t="s">
        <v>78</v>
      </c>
      <c r="B25" s="238" t="s">
        <v>79</v>
      </c>
      <c r="C25" s="239" t="s">
        <v>80</v>
      </c>
      <c r="D25" s="240" t="s">
        <v>81</v>
      </c>
    </row>
    <row r="26" ht="18.95" customHeight="1" spans="1:4">
      <c r="A26" s="237"/>
      <c r="B26" s="238" t="s">
        <v>82</v>
      </c>
      <c r="C26" s="239" t="s">
        <v>83</v>
      </c>
      <c r="D26" s="240" t="s">
        <v>84</v>
      </c>
    </row>
    <row r="27" ht="18.95" customHeight="1" spans="1:4">
      <c r="A27" s="237"/>
      <c r="B27" s="238" t="s">
        <v>85</v>
      </c>
      <c r="C27" s="239" t="s">
        <v>86</v>
      </c>
      <c r="D27" s="240" t="s">
        <v>87</v>
      </c>
    </row>
    <row r="28" ht="18.95" customHeight="1" spans="1:4">
      <c r="A28" s="241"/>
      <c r="B28" s="238" t="s">
        <v>88</v>
      </c>
      <c r="C28" s="239" t="s">
        <v>89</v>
      </c>
      <c r="D28" s="240" t="s">
        <v>90</v>
      </c>
    </row>
    <row r="29" ht="18.95" customHeight="1" spans="1:4">
      <c r="A29" s="242" t="s">
        <v>91</v>
      </c>
      <c r="B29" s="238" t="s">
        <v>92</v>
      </c>
      <c r="C29" s="239" t="s">
        <v>93</v>
      </c>
      <c r="D29" s="240" t="s">
        <v>94</v>
      </c>
    </row>
  </sheetData>
  <mergeCells count="5">
    <mergeCell ref="A1:D1"/>
    <mergeCell ref="A3:A14"/>
    <mergeCell ref="A15:A22"/>
    <mergeCell ref="A23:A24"/>
    <mergeCell ref="A25:A28"/>
  </mergeCells>
  <printOptions horizontalCentered="1"/>
  <pageMargins left="0.196527777777778" right="0.196527777777778" top="0.379861111111111" bottom="0.219444444444444" header="0.279861111111111" footer="0.159722222222222"/>
  <pageSetup paperSize="9" scale="91" orientation="landscape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24"/>
  <sheetViews>
    <sheetView showGridLines="0" showZeros="0" workbookViewId="0">
      <selection activeCell="L12" sqref="L12"/>
    </sheetView>
  </sheetViews>
  <sheetFormatPr defaultColWidth="9.125" defaultRowHeight="14.25"/>
  <cols>
    <col min="1" max="1" width="21.75" style="102" customWidth="1"/>
    <col min="2" max="2" width="7.125" style="53" customWidth="1"/>
    <col min="3" max="3" width="7.375" style="53" customWidth="1"/>
    <col min="4" max="4" width="6.375" style="53" customWidth="1"/>
    <col min="5" max="5" width="8.125" style="53" customWidth="1"/>
    <col min="6" max="6" width="6.625" style="53" customWidth="1"/>
    <col min="7" max="7" width="8.25" style="53" customWidth="1"/>
    <col min="8" max="8" width="21.75" style="53" customWidth="1"/>
    <col min="9" max="9" width="8.25" style="53" customWidth="1"/>
    <col min="10" max="10" width="7.375" style="53" customWidth="1"/>
    <col min="11" max="11" width="8.125" style="53" customWidth="1"/>
    <col min="12" max="12" width="6.625" style="53" customWidth="1"/>
    <col min="13" max="13" width="8.25" style="53" customWidth="1"/>
    <col min="14" max="14" width="21.75" style="53" customWidth="1"/>
    <col min="15" max="15" width="7.75" style="53" customWidth="1"/>
    <col min="16" max="16384" width="9.125" style="53"/>
  </cols>
  <sheetData>
    <row r="1" ht="30.2" customHeight="1" spans="1:15">
      <c r="A1" s="103" t="s">
        <v>63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ht="17.1" customHeight="1" spans="1:15">
      <c r="A2" s="104" t="s">
        <v>694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7.1" customHeight="1" spans="1:15">
      <c r="A3" s="105" t="s">
        <v>155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ht="36.75" customHeight="1" spans="1:15">
      <c r="A4" s="106" t="s">
        <v>695</v>
      </c>
      <c r="B4" s="107" t="s">
        <v>696</v>
      </c>
      <c r="C4" s="107" t="s">
        <v>192</v>
      </c>
      <c r="D4" s="107" t="s">
        <v>316</v>
      </c>
      <c r="E4" s="107" t="s">
        <v>322</v>
      </c>
      <c r="F4" s="107" t="s">
        <v>697</v>
      </c>
      <c r="G4" s="107" t="s">
        <v>334</v>
      </c>
      <c r="H4" s="106" t="s">
        <v>698</v>
      </c>
      <c r="I4" s="107" t="s">
        <v>699</v>
      </c>
      <c r="J4" s="107" t="s">
        <v>700</v>
      </c>
      <c r="K4" s="107" t="s">
        <v>317</v>
      </c>
      <c r="L4" s="107" t="s">
        <v>323</v>
      </c>
      <c r="M4" s="107" t="s">
        <v>701</v>
      </c>
      <c r="N4" s="106" t="s">
        <v>702</v>
      </c>
      <c r="O4" s="107" t="s">
        <v>703</v>
      </c>
    </row>
    <row r="5" ht="24" customHeight="1" spans="1:15">
      <c r="A5" s="108" t="s">
        <v>704</v>
      </c>
      <c r="B5" s="109"/>
      <c r="C5" s="109"/>
      <c r="D5" s="109"/>
      <c r="E5" s="109"/>
      <c r="F5" s="109"/>
      <c r="G5" s="109"/>
      <c r="H5" s="108" t="s">
        <v>705</v>
      </c>
      <c r="I5" s="109"/>
      <c r="J5" s="109"/>
      <c r="K5" s="109"/>
      <c r="L5" s="109"/>
      <c r="M5" s="109"/>
      <c r="N5" s="108" t="s">
        <v>706</v>
      </c>
      <c r="O5" s="109">
        <f t="shared" ref="O5:O22" si="0">B5+C5+D5+E5+F5+G5-I5-J5-K5-L5-M5</f>
        <v>0</v>
      </c>
    </row>
    <row r="6" ht="24" customHeight="1" spans="1:15">
      <c r="A6" s="108" t="s">
        <v>707</v>
      </c>
      <c r="B6" s="109"/>
      <c r="C6" s="109"/>
      <c r="D6" s="109"/>
      <c r="E6" s="109"/>
      <c r="F6" s="109"/>
      <c r="G6" s="109"/>
      <c r="H6" s="108" t="s">
        <v>708</v>
      </c>
      <c r="I6" s="109"/>
      <c r="J6" s="109"/>
      <c r="K6" s="109"/>
      <c r="L6" s="109"/>
      <c r="M6" s="109"/>
      <c r="N6" s="108" t="s">
        <v>709</v>
      </c>
      <c r="O6" s="109">
        <f>B6+C6+D6+E6+F6+G6-I6-J6-K6-L6-M6</f>
        <v>0</v>
      </c>
    </row>
    <row r="7" ht="24" customHeight="1" spans="1:15">
      <c r="A7" s="108" t="s">
        <v>710</v>
      </c>
      <c r="B7" s="109"/>
      <c r="C7" s="109"/>
      <c r="D7" s="109"/>
      <c r="E7" s="109"/>
      <c r="F7" s="109"/>
      <c r="G7" s="109"/>
      <c r="H7" s="108" t="s">
        <v>711</v>
      </c>
      <c r="I7" s="109"/>
      <c r="J7" s="109"/>
      <c r="K7" s="109"/>
      <c r="L7" s="109"/>
      <c r="M7" s="109"/>
      <c r="N7" s="108" t="s">
        <v>712</v>
      </c>
      <c r="O7" s="109">
        <f>B7+C7+D7+E7+F7+G7-I7-J7-K7-L7-M7</f>
        <v>0</v>
      </c>
    </row>
    <row r="8" ht="24" customHeight="1" spans="1:15">
      <c r="A8" s="108" t="s">
        <v>713</v>
      </c>
      <c r="B8" s="109"/>
      <c r="C8" s="109"/>
      <c r="D8" s="109"/>
      <c r="E8" s="109"/>
      <c r="F8" s="109"/>
      <c r="G8" s="109"/>
      <c r="H8" s="108" t="s">
        <v>714</v>
      </c>
      <c r="I8" s="109"/>
      <c r="J8" s="109"/>
      <c r="K8" s="109"/>
      <c r="L8" s="109"/>
      <c r="M8" s="109"/>
      <c r="N8" s="108" t="s">
        <v>715</v>
      </c>
      <c r="O8" s="109">
        <f>B8+C8+D8+E8+F8+G8-I8-J8-K8-L8-M8</f>
        <v>0</v>
      </c>
    </row>
    <row r="9" ht="24" customHeight="1" spans="1:15">
      <c r="A9" s="108" t="s">
        <v>716</v>
      </c>
      <c r="B9" s="109"/>
      <c r="C9" s="109"/>
      <c r="D9" s="109"/>
      <c r="E9" s="109"/>
      <c r="F9" s="109"/>
      <c r="G9" s="109">
        <v>51000</v>
      </c>
      <c r="H9" s="108" t="s">
        <v>717</v>
      </c>
      <c r="I9" s="109"/>
      <c r="J9" s="109"/>
      <c r="K9" s="109"/>
      <c r="L9" s="109"/>
      <c r="M9" s="109">
        <v>51000</v>
      </c>
      <c r="N9" s="108" t="s">
        <v>718</v>
      </c>
      <c r="O9" s="109">
        <f>B9+C9+D9+E9+F9+G9-I9-J9-K9-L9-M9</f>
        <v>0</v>
      </c>
    </row>
    <row r="10" ht="24" customHeight="1" spans="1:15">
      <c r="A10" s="108" t="s">
        <v>719</v>
      </c>
      <c r="B10" s="109"/>
      <c r="C10" s="109"/>
      <c r="D10" s="109"/>
      <c r="E10" s="109"/>
      <c r="F10" s="109"/>
      <c r="G10" s="109"/>
      <c r="H10" s="108" t="s">
        <v>720</v>
      </c>
      <c r="I10" s="109"/>
      <c r="J10" s="109"/>
      <c r="K10" s="109"/>
      <c r="L10" s="109"/>
      <c r="M10" s="109"/>
      <c r="N10" s="108" t="s">
        <v>721</v>
      </c>
      <c r="O10" s="109">
        <f>B10+C10+D10+E10+F10+G10-I10-J10-K10-L10-M10</f>
        <v>0</v>
      </c>
    </row>
    <row r="11" s="53" customFormat="1" ht="24" customHeight="1" spans="1:15">
      <c r="A11" s="108" t="s">
        <v>722</v>
      </c>
      <c r="B11" s="109"/>
      <c r="C11" s="109"/>
      <c r="D11" s="109"/>
      <c r="E11" s="109"/>
      <c r="F11" s="109"/>
      <c r="G11" s="109"/>
      <c r="H11" s="108" t="s">
        <v>723</v>
      </c>
      <c r="I11" s="109"/>
      <c r="J11" s="109"/>
      <c r="K11" s="109"/>
      <c r="L11" s="109"/>
      <c r="M11" s="109"/>
      <c r="N11" s="108" t="s">
        <v>724</v>
      </c>
      <c r="O11" s="109">
        <f>B11+C11+D11+E11+F11+G11-I11-J11-K11-L11-M11</f>
        <v>0</v>
      </c>
    </row>
    <row r="12" ht="24" customHeight="1" spans="1:15">
      <c r="A12" s="108" t="s">
        <v>725</v>
      </c>
      <c r="B12" s="109"/>
      <c r="C12" s="109"/>
      <c r="D12" s="109"/>
      <c r="E12" s="109"/>
      <c r="F12" s="109"/>
      <c r="G12" s="109"/>
      <c r="H12" s="108" t="s">
        <v>726</v>
      </c>
      <c r="I12" s="109"/>
      <c r="J12" s="109"/>
      <c r="K12" s="109"/>
      <c r="L12" s="109"/>
      <c r="M12" s="109"/>
      <c r="N12" s="108" t="s">
        <v>727</v>
      </c>
      <c r="O12" s="109">
        <f>B12+C12+D12+E12+F12+G12-I12-J12-K12-L12-M12</f>
        <v>0</v>
      </c>
    </row>
    <row r="13" ht="24" customHeight="1" spans="1:15">
      <c r="A13" s="108" t="s">
        <v>728</v>
      </c>
      <c r="B13" s="109"/>
      <c r="C13" s="109"/>
      <c r="D13" s="109"/>
      <c r="E13" s="109"/>
      <c r="F13" s="109"/>
      <c r="G13" s="109"/>
      <c r="H13" s="108" t="s">
        <v>729</v>
      </c>
      <c r="I13" s="109"/>
      <c r="J13" s="109"/>
      <c r="K13" s="109"/>
      <c r="L13" s="109"/>
      <c r="M13" s="109"/>
      <c r="N13" s="108" t="s">
        <v>730</v>
      </c>
      <c r="O13" s="109">
        <f>B13+C13+D13+E13+F13+G13-I13-J13-K13-L13-M13</f>
        <v>0</v>
      </c>
    </row>
    <row r="14" ht="24" customHeight="1" spans="1:15">
      <c r="A14" s="108" t="s">
        <v>731</v>
      </c>
      <c r="B14" s="109">
        <v>7668</v>
      </c>
      <c r="C14" s="110"/>
      <c r="D14" s="110"/>
      <c r="E14" s="110"/>
      <c r="F14" s="110"/>
      <c r="G14" s="109"/>
      <c r="H14" s="108" t="s">
        <v>732</v>
      </c>
      <c r="I14" s="109">
        <v>7609</v>
      </c>
      <c r="J14" s="109"/>
      <c r="K14" s="109"/>
      <c r="L14" s="109">
        <v>59</v>
      </c>
      <c r="M14" s="109"/>
      <c r="N14" s="108" t="s">
        <v>733</v>
      </c>
      <c r="O14" s="109">
        <f>B14+C14+D14+E14+F14+G14-I14-J14-K14-L14-M14</f>
        <v>0</v>
      </c>
    </row>
    <row r="15" ht="24" customHeight="1" spans="1:15">
      <c r="A15" s="108" t="s">
        <v>734</v>
      </c>
      <c r="B15" s="109"/>
      <c r="C15" s="109"/>
      <c r="D15" s="109"/>
      <c r="E15" s="109"/>
      <c r="F15" s="109"/>
      <c r="G15" s="109"/>
      <c r="H15" s="108" t="s">
        <v>735</v>
      </c>
      <c r="I15" s="109"/>
      <c r="J15" s="109"/>
      <c r="K15" s="109"/>
      <c r="L15" s="109"/>
      <c r="M15" s="109"/>
      <c r="N15" s="108" t="s">
        <v>736</v>
      </c>
      <c r="O15" s="109">
        <f>B15+C15+D15+E15+F15+G15-I15-J15-K15-L15-M15</f>
        <v>0</v>
      </c>
    </row>
    <row r="16" ht="24" customHeight="1" spans="1:15">
      <c r="A16" s="108" t="s">
        <v>737</v>
      </c>
      <c r="B16" s="109"/>
      <c r="C16" s="109"/>
      <c r="D16" s="109"/>
      <c r="E16" s="109"/>
      <c r="F16" s="109"/>
      <c r="G16" s="109"/>
      <c r="H16" s="108" t="s">
        <v>738</v>
      </c>
      <c r="I16" s="109"/>
      <c r="J16" s="109"/>
      <c r="K16" s="109"/>
      <c r="L16" s="109"/>
      <c r="M16" s="109"/>
      <c r="N16" s="108" t="s">
        <v>739</v>
      </c>
      <c r="O16" s="109">
        <f>B16+C16+D16+E16+F16+G16-I16-J16-K16-L16-M16</f>
        <v>0</v>
      </c>
    </row>
    <row r="17" ht="24" customHeight="1" spans="1:15">
      <c r="A17" s="108" t="s">
        <v>647</v>
      </c>
      <c r="B17" s="109">
        <v>518</v>
      </c>
      <c r="C17" s="109">
        <v>361</v>
      </c>
      <c r="D17" s="109">
        <v>144</v>
      </c>
      <c r="E17" s="109"/>
      <c r="F17" s="109"/>
      <c r="G17" s="109"/>
      <c r="H17" s="108" t="s">
        <v>740</v>
      </c>
      <c r="I17" s="109">
        <v>847</v>
      </c>
      <c r="J17" s="109"/>
      <c r="K17" s="109"/>
      <c r="L17" s="109">
        <v>176</v>
      </c>
      <c r="M17" s="109"/>
      <c r="N17" s="108" t="s">
        <v>741</v>
      </c>
      <c r="O17" s="109">
        <f>B17+C17+D17+E17+F17+G17-I17-J17-K17-L17-M17</f>
        <v>0</v>
      </c>
    </row>
    <row r="18" ht="24" customHeight="1" spans="1:15">
      <c r="A18" s="108" t="s">
        <v>642</v>
      </c>
      <c r="B18" s="109">
        <v>4182</v>
      </c>
      <c r="C18" s="109">
        <v>373</v>
      </c>
      <c r="D18" s="109">
        <v>1273</v>
      </c>
      <c r="E18" s="109"/>
      <c r="F18" s="109"/>
      <c r="G18" s="109"/>
      <c r="H18" s="108" t="s">
        <v>742</v>
      </c>
      <c r="I18" s="109">
        <v>1535</v>
      </c>
      <c r="J18" s="109">
        <v>2921</v>
      </c>
      <c r="K18" s="109"/>
      <c r="L18" s="109">
        <v>998</v>
      </c>
      <c r="M18" s="109"/>
      <c r="N18" s="108" t="s">
        <v>743</v>
      </c>
      <c r="O18" s="109">
        <f>B18+C18+D18+E18+F18+G18-I18-J18-K18-L18-M18</f>
        <v>374</v>
      </c>
    </row>
    <row r="19" ht="24" customHeight="1" spans="1:15">
      <c r="A19" s="108" t="s">
        <v>744</v>
      </c>
      <c r="B19" s="109">
        <v>2763</v>
      </c>
      <c r="C19" s="109"/>
      <c r="D19" s="109"/>
      <c r="E19" s="109"/>
      <c r="F19" s="109"/>
      <c r="G19" s="109">
        <v>888000</v>
      </c>
      <c r="H19" s="108" t="s">
        <v>745</v>
      </c>
      <c r="I19" s="109">
        <f>60000+2699+63</f>
        <v>62762</v>
      </c>
      <c r="J19" s="109"/>
      <c r="K19" s="109"/>
      <c r="L19" s="109">
        <v>1</v>
      </c>
      <c r="M19" s="109">
        <v>828000</v>
      </c>
      <c r="N19" s="108" t="s">
        <v>746</v>
      </c>
      <c r="O19" s="109">
        <f>B19+C19+D19+E19+F19+G19-I19-J19-K19-L19-M19</f>
        <v>0</v>
      </c>
    </row>
    <row r="20" ht="24" customHeight="1" spans="1:15">
      <c r="A20" s="108" t="s">
        <v>747</v>
      </c>
      <c r="B20" s="109"/>
      <c r="C20" s="109"/>
      <c r="D20" s="109"/>
      <c r="E20" s="109"/>
      <c r="F20" s="109"/>
      <c r="G20" s="109"/>
      <c r="H20" s="108" t="s">
        <v>691</v>
      </c>
      <c r="I20" s="109"/>
      <c r="J20" s="109"/>
      <c r="K20" s="109"/>
      <c r="L20" s="109"/>
      <c r="M20" s="109"/>
      <c r="N20" s="108" t="s">
        <v>748</v>
      </c>
      <c r="O20" s="109">
        <f>B20+C20+D20+E20+F20+G20-I20-J20-K20-L20-M20</f>
        <v>0</v>
      </c>
    </row>
    <row r="21" s="53" customFormat="1" ht="24" customHeight="1" spans="1:15">
      <c r="A21" s="108"/>
      <c r="B21" s="109"/>
      <c r="C21" s="109"/>
      <c r="D21" s="109"/>
      <c r="E21" s="109"/>
      <c r="F21" s="109"/>
      <c r="G21" s="109"/>
      <c r="H21" s="108"/>
      <c r="I21" s="109"/>
      <c r="J21" s="109"/>
      <c r="K21" s="109"/>
      <c r="L21" s="109"/>
      <c r="M21" s="109"/>
      <c r="N21" s="108"/>
      <c r="O21" s="109">
        <f>B21+C21+D21+E21+F21+G21-I21-J21-K21-L21-M21</f>
        <v>0</v>
      </c>
    </row>
    <row r="22" ht="24" customHeight="1" spans="1:15">
      <c r="A22" s="111" t="s">
        <v>749</v>
      </c>
      <c r="B22" s="109">
        <f>SUM(B5:B20)</f>
        <v>15131</v>
      </c>
      <c r="C22" s="109">
        <f t="shared" ref="C22:M22" si="1">SUM(C5:C20)</f>
        <v>734</v>
      </c>
      <c r="D22" s="109">
        <f>SUM(D5:D20)</f>
        <v>1417</v>
      </c>
      <c r="E22" s="109">
        <f>SUM(E5:E20)</f>
        <v>0</v>
      </c>
      <c r="F22" s="109">
        <f>SUM(F5:F20)</f>
        <v>0</v>
      </c>
      <c r="G22" s="109">
        <f>SUM(G5:G20)</f>
        <v>939000</v>
      </c>
      <c r="H22" s="111" t="s">
        <v>651</v>
      </c>
      <c r="I22" s="109">
        <f>SUM(I5:I20)</f>
        <v>72753</v>
      </c>
      <c r="J22" s="109">
        <f>SUM(J5:J20)</f>
        <v>2921</v>
      </c>
      <c r="K22" s="109">
        <f>SUM(K5:K20)</f>
        <v>0</v>
      </c>
      <c r="L22" s="109">
        <f>SUM(L5:L20)</f>
        <v>1234</v>
      </c>
      <c r="M22" s="109">
        <f>SUM(M5:M20)</f>
        <v>879000</v>
      </c>
      <c r="N22" s="113" t="s">
        <v>750</v>
      </c>
      <c r="O22" s="109">
        <f>B22+C22+D22+E22+F22+G22-I22-J22-K22-L22-M22</f>
        <v>374</v>
      </c>
    </row>
    <row r="23" spans="1:15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</row>
    <row r="24" spans="1:15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</row>
  </sheetData>
  <mergeCells count="3">
    <mergeCell ref="A1:O1"/>
    <mergeCell ref="A2:O2"/>
    <mergeCell ref="A3:O3"/>
  </mergeCells>
  <printOptions horizontalCentered="1"/>
  <pageMargins left="0.196527777777778" right="0.196527777777778" top="0.734027777777778" bottom="0.869444444444444" header="0.472222222222222" footer="0.425694444444444"/>
  <pageSetup paperSize="9" scale="87" firstPageNumber="20" fitToHeight="100" orientation="landscape" useFirstPageNumber="1"/>
  <headerFooter alignWithMargins="0">
    <oddFooter>&amp;C‐ 50 ‐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24"/>
  <sheetViews>
    <sheetView showZeros="0" workbookViewId="0">
      <selection activeCell="S17" sqref="S17"/>
    </sheetView>
  </sheetViews>
  <sheetFormatPr defaultColWidth="9.125" defaultRowHeight="14.25"/>
  <cols>
    <col min="1" max="1" width="21.875" style="102" customWidth="1"/>
    <col min="2" max="2" width="7.125" style="53" customWidth="1"/>
    <col min="3" max="3" width="7.375" style="53" customWidth="1"/>
    <col min="4" max="4" width="6.375" style="53" customWidth="1"/>
    <col min="5" max="5" width="8.125" style="53" customWidth="1"/>
    <col min="6" max="6" width="6.625" style="53" customWidth="1"/>
    <col min="7" max="7" width="8.25" style="53" customWidth="1"/>
    <col min="8" max="8" width="21.75" style="53" customWidth="1"/>
    <col min="9" max="9" width="8.25" style="53" customWidth="1"/>
    <col min="10" max="10" width="7.375" style="53" customWidth="1"/>
    <col min="11" max="11" width="8.125" style="53" customWidth="1"/>
    <col min="12" max="12" width="6.625" style="53" customWidth="1"/>
    <col min="13" max="13" width="8.25" style="53" customWidth="1"/>
    <col min="14" max="14" width="21.75" style="53" customWidth="1"/>
    <col min="15" max="15" width="7.75" style="53" customWidth="1"/>
    <col min="16" max="16384" width="9.125" style="53"/>
  </cols>
  <sheetData>
    <row r="1" ht="30.2" customHeight="1" spans="1:15">
      <c r="A1" s="103" t="s">
        <v>66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ht="17.1" customHeight="1" spans="1:15">
      <c r="A2" s="104" t="s">
        <v>65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7.1" customHeight="1" spans="1:15">
      <c r="A3" s="105" t="s">
        <v>155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ht="33" customHeight="1" spans="1:15">
      <c r="A4" s="106" t="s">
        <v>695</v>
      </c>
      <c r="B4" s="107" t="s">
        <v>696</v>
      </c>
      <c r="C4" s="107" t="s">
        <v>192</v>
      </c>
      <c r="D4" s="107" t="s">
        <v>316</v>
      </c>
      <c r="E4" s="107" t="s">
        <v>322</v>
      </c>
      <c r="F4" s="107" t="s">
        <v>697</v>
      </c>
      <c r="G4" s="107" t="s">
        <v>334</v>
      </c>
      <c r="H4" s="106" t="s">
        <v>698</v>
      </c>
      <c r="I4" s="107" t="s">
        <v>699</v>
      </c>
      <c r="J4" s="107" t="s">
        <v>700</v>
      </c>
      <c r="K4" s="107" t="s">
        <v>323</v>
      </c>
      <c r="L4" s="107" t="s">
        <v>324</v>
      </c>
      <c r="M4" s="107" t="s">
        <v>701</v>
      </c>
      <c r="N4" s="106" t="s">
        <v>702</v>
      </c>
      <c r="O4" s="107" t="s">
        <v>703</v>
      </c>
    </row>
    <row r="5" ht="31.5" customHeight="1" spans="1:15">
      <c r="A5" s="108" t="s">
        <v>704</v>
      </c>
      <c r="B5" s="109"/>
      <c r="C5" s="109"/>
      <c r="D5" s="109"/>
      <c r="E5" s="109"/>
      <c r="F5" s="109"/>
      <c r="G5" s="109"/>
      <c r="H5" s="108" t="s">
        <v>705</v>
      </c>
      <c r="I5" s="109"/>
      <c r="J5" s="109"/>
      <c r="K5" s="109"/>
      <c r="L5" s="109"/>
      <c r="M5" s="109"/>
      <c r="N5" s="108" t="s">
        <v>706</v>
      </c>
      <c r="O5" s="109">
        <f>SUM(B5:G5)-SUM(I5:M5)</f>
        <v>0</v>
      </c>
    </row>
    <row r="6" ht="24" customHeight="1" spans="1:15">
      <c r="A6" s="108" t="s">
        <v>707</v>
      </c>
      <c r="B6" s="109"/>
      <c r="C6" s="109"/>
      <c r="D6" s="109"/>
      <c r="E6" s="109"/>
      <c r="F6" s="109"/>
      <c r="G6" s="109"/>
      <c r="H6" s="108" t="s">
        <v>708</v>
      </c>
      <c r="I6" s="109"/>
      <c r="J6" s="109"/>
      <c r="K6" s="109"/>
      <c r="L6" s="109"/>
      <c r="M6" s="109"/>
      <c r="N6" s="108" t="s">
        <v>709</v>
      </c>
      <c r="O6" s="109">
        <f t="shared" ref="O6:O21" si="0">SUM(B6:G6)-SUM(I6:M6)</f>
        <v>0</v>
      </c>
    </row>
    <row r="7" ht="27.75" customHeight="1" spans="1:15">
      <c r="A7" s="108" t="s">
        <v>710</v>
      </c>
      <c r="B7" s="109"/>
      <c r="C7" s="109"/>
      <c r="D7" s="109"/>
      <c r="E7" s="109"/>
      <c r="F7" s="109"/>
      <c r="G7" s="109"/>
      <c r="H7" s="108" t="s">
        <v>711</v>
      </c>
      <c r="I7" s="109"/>
      <c r="J7" s="109"/>
      <c r="K7" s="109"/>
      <c r="L7" s="109"/>
      <c r="M7" s="109"/>
      <c r="N7" s="108" t="s">
        <v>712</v>
      </c>
      <c r="O7" s="109">
        <f>SUM(B7:G7)-SUM(I7:M7)</f>
        <v>0</v>
      </c>
    </row>
    <row r="8" ht="24" customHeight="1" spans="1:15">
      <c r="A8" s="108" t="s">
        <v>713</v>
      </c>
      <c r="B8" s="109"/>
      <c r="C8" s="109"/>
      <c r="D8" s="109"/>
      <c r="E8" s="109"/>
      <c r="F8" s="109"/>
      <c r="G8" s="109"/>
      <c r="H8" s="108" t="s">
        <v>714</v>
      </c>
      <c r="I8" s="109"/>
      <c r="J8" s="109"/>
      <c r="K8" s="109"/>
      <c r="L8" s="109"/>
      <c r="M8" s="109"/>
      <c r="N8" s="108" t="s">
        <v>715</v>
      </c>
      <c r="O8" s="109">
        <f>SUM(B8:G8)-SUM(I8:M8)</f>
        <v>0</v>
      </c>
    </row>
    <row r="9" ht="24" customHeight="1" spans="1:15">
      <c r="A9" s="108" t="s">
        <v>716</v>
      </c>
      <c r="B9" s="109">
        <v>4607</v>
      </c>
      <c r="C9" s="109"/>
      <c r="D9" s="109"/>
      <c r="E9" s="109">
        <v>1666</v>
      </c>
      <c r="F9" s="109"/>
      <c r="G9" s="109"/>
      <c r="H9" s="108" t="s">
        <v>717</v>
      </c>
      <c r="I9" s="109">
        <v>5126</v>
      </c>
      <c r="J9" s="109"/>
      <c r="K9" s="109"/>
      <c r="L9" s="109"/>
      <c r="M9" s="109"/>
      <c r="N9" s="108" t="s">
        <v>718</v>
      </c>
      <c r="O9" s="109">
        <f>SUM(B9:G9)-SUM(I9:M9)</f>
        <v>1147</v>
      </c>
    </row>
    <row r="10" ht="24" customHeight="1" spans="1:15">
      <c r="A10" s="108" t="s">
        <v>719</v>
      </c>
      <c r="B10" s="109">
        <v>38</v>
      </c>
      <c r="C10" s="109"/>
      <c r="D10" s="109"/>
      <c r="E10" s="109">
        <v>140</v>
      </c>
      <c r="F10" s="109"/>
      <c r="G10" s="109"/>
      <c r="H10" s="108" t="s">
        <v>720</v>
      </c>
      <c r="I10" s="109"/>
      <c r="J10" s="109"/>
      <c r="K10" s="109">
        <v>166</v>
      </c>
      <c r="L10" s="109"/>
      <c r="M10" s="109"/>
      <c r="N10" s="108" t="s">
        <v>721</v>
      </c>
      <c r="O10" s="109">
        <f>SUM(B10:G10)-SUM(I10:M10)</f>
        <v>12</v>
      </c>
    </row>
    <row r="11" ht="24" customHeight="1" spans="1:15">
      <c r="A11" s="108" t="s">
        <v>722</v>
      </c>
      <c r="B11" s="109">
        <v>220</v>
      </c>
      <c r="C11" s="109"/>
      <c r="D11" s="109"/>
      <c r="E11" s="109">
        <v>76</v>
      </c>
      <c r="F11" s="109"/>
      <c r="G11" s="109"/>
      <c r="H11" s="108" t="s">
        <v>723</v>
      </c>
      <c r="I11" s="109"/>
      <c r="J11" s="109"/>
      <c r="K11" s="109">
        <v>230</v>
      </c>
      <c r="L11" s="109"/>
      <c r="M11" s="109"/>
      <c r="N11" s="108" t="s">
        <v>724</v>
      </c>
      <c r="O11" s="109">
        <f>SUM(B11:G11)-SUM(I11:M11)</f>
        <v>66</v>
      </c>
    </row>
    <row r="12" ht="24" customHeight="1" spans="1:15">
      <c r="A12" s="108" t="s">
        <v>725</v>
      </c>
      <c r="B12" s="109"/>
      <c r="C12" s="109"/>
      <c r="D12" s="109"/>
      <c r="E12" s="109"/>
      <c r="F12" s="109"/>
      <c r="G12" s="109"/>
      <c r="H12" s="108" t="s">
        <v>726</v>
      </c>
      <c r="I12" s="109"/>
      <c r="J12" s="109"/>
      <c r="K12" s="109"/>
      <c r="L12" s="109"/>
      <c r="M12" s="109"/>
      <c r="N12" s="108" t="s">
        <v>727</v>
      </c>
      <c r="O12" s="109">
        <f>SUM(B12:G12)-SUM(I12:M12)</f>
        <v>0</v>
      </c>
    </row>
    <row r="13" ht="27.75" customHeight="1" spans="1:15">
      <c r="A13" s="108" t="s">
        <v>728</v>
      </c>
      <c r="B13" s="109"/>
      <c r="C13" s="109"/>
      <c r="D13" s="109"/>
      <c r="E13" s="109"/>
      <c r="F13" s="109"/>
      <c r="G13" s="109"/>
      <c r="H13" s="108" t="s">
        <v>729</v>
      </c>
      <c r="I13" s="109"/>
      <c r="J13" s="109"/>
      <c r="K13" s="109"/>
      <c r="L13" s="109"/>
      <c r="M13" s="109"/>
      <c r="N13" s="108" t="s">
        <v>730</v>
      </c>
      <c r="O13" s="109">
        <f>SUM(B13:G13)-SUM(I13:M13)</f>
        <v>0</v>
      </c>
    </row>
    <row r="14" ht="24" customHeight="1" spans="1:15">
      <c r="A14" s="108" t="s">
        <v>731</v>
      </c>
      <c r="B14" s="109"/>
      <c r="C14" s="110"/>
      <c r="D14" s="110"/>
      <c r="E14" s="110"/>
      <c r="F14" s="110"/>
      <c r="G14" s="109"/>
      <c r="H14" s="108" t="s">
        <v>732</v>
      </c>
      <c r="I14" s="109"/>
      <c r="J14" s="109"/>
      <c r="K14" s="109"/>
      <c r="L14" s="109"/>
      <c r="M14" s="109"/>
      <c r="N14" s="108" t="s">
        <v>733</v>
      </c>
      <c r="O14" s="109">
        <f>SUM(B14:G14)-SUM(I14:M14)</f>
        <v>0</v>
      </c>
    </row>
    <row r="15" ht="24" customHeight="1" spans="1:15">
      <c r="A15" s="108" t="s">
        <v>734</v>
      </c>
      <c r="B15" s="109"/>
      <c r="C15" s="109"/>
      <c r="D15" s="109"/>
      <c r="E15" s="109"/>
      <c r="F15" s="109"/>
      <c r="G15" s="109"/>
      <c r="H15" s="108" t="s">
        <v>735</v>
      </c>
      <c r="I15" s="109"/>
      <c r="J15" s="109"/>
      <c r="K15" s="109"/>
      <c r="L15" s="109"/>
      <c r="M15" s="109"/>
      <c r="N15" s="108" t="s">
        <v>736</v>
      </c>
      <c r="O15" s="109">
        <f>SUM(B15:G15)-SUM(I15:M15)</f>
        <v>0</v>
      </c>
    </row>
    <row r="16" ht="24" customHeight="1" spans="1:15">
      <c r="A16" s="108" t="s">
        <v>737</v>
      </c>
      <c r="B16" s="109"/>
      <c r="C16" s="109"/>
      <c r="D16" s="109"/>
      <c r="E16" s="109"/>
      <c r="F16" s="109"/>
      <c r="G16" s="109"/>
      <c r="H16" s="108" t="s">
        <v>738</v>
      </c>
      <c r="I16" s="109"/>
      <c r="J16" s="109"/>
      <c r="K16" s="109"/>
      <c r="L16" s="109"/>
      <c r="M16" s="109"/>
      <c r="N16" s="108" t="s">
        <v>739</v>
      </c>
      <c r="O16" s="109">
        <f>SUM(B16:G16)-SUM(I16:M16)</f>
        <v>0</v>
      </c>
    </row>
    <row r="17" ht="31.5" customHeight="1" spans="1:15">
      <c r="A17" s="108" t="s">
        <v>647</v>
      </c>
      <c r="B17" s="109"/>
      <c r="C17" s="109"/>
      <c r="D17" s="109"/>
      <c r="E17" s="109"/>
      <c r="F17" s="109"/>
      <c r="G17" s="109"/>
      <c r="H17" s="108" t="s">
        <v>740</v>
      </c>
      <c r="I17" s="109"/>
      <c r="J17" s="109"/>
      <c r="K17" s="109"/>
      <c r="L17" s="109"/>
      <c r="M17" s="109"/>
      <c r="N17" s="108" t="s">
        <v>741</v>
      </c>
      <c r="O17" s="109">
        <f>SUM(B17:G17)-SUM(I17:M17)</f>
        <v>0</v>
      </c>
    </row>
    <row r="18" ht="24" customHeight="1" spans="1:15">
      <c r="A18" s="108" t="s">
        <v>642</v>
      </c>
      <c r="B18" s="109"/>
      <c r="C18" s="109"/>
      <c r="D18" s="109"/>
      <c r="E18" s="109"/>
      <c r="F18" s="109"/>
      <c r="G18" s="109"/>
      <c r="H18" s="108" t="s">
        <v>742</v>
      </c>
      <c r="I18" s="109"/>
      <c r="J18" s="109"/>
      <c r="K18" s="109"/>
      <c r="L18" s="109"/>
      <c r="M18" s="109"/>
      <c r="N18" s="108" t="s">
        <v>743</v>
      </c>
      <c r="O18" s="109">
        <f>SUM(B18:G18)-SUM(I18:M18)</f>
        <v>0</v>
      </c>
    </row>
    <row r="19" ht="24" customHeight="1" spans="1:15">
      <c r="A19" s="108" t="s">
        <v>744</v>
      </c>
      <c r="B19" s="109">
        <v>1420</v>
      </c>
      <c r="C19" s="109"/>
      <c r="D19" s="109"/>
      <c r="E19" s="109">
        <v>26</v>
      </c>
      <c r="F19" s="109"/>
      <c r="G19" s="109">
        <v>31000</v>
      </c>
      <c r="H19" s="108" t="s">
        <v>745</v>
      </c>
      <c r="I19" s="109">
        <v>32419</v>
      </c>
      <c r="J19" s="109"/>
      <c r="K19" s="109"/>
      <c r="L19" s="109"/>
      <c r="M19" s="109"/>
      <c r="N19" s="108" t="s">
        <v>746</v>
      </c>
      <c r="O19" s="109">
        <f>SUM(B19:G19)-SUM(I19:M19)</f>
        <v>27</v>
      </c>
    </row>
    <row r="20" ht="24" customHeight="1" spans="1:15">
      <c r="A20" s="108" t="s">
        <v>747</v>
      </c>
      <c r="B20" s="109"/>
      <c r="C20" s="109"/>
      <c r="D20" s="109"/>
      <c r="E20" s="109"/>
      <c r="F20" s="109"/>
      <c r="G20" s="109"/>
      <c r="H20" s="108" t="s">
        <v>751</v>
      </c>
      <c r="I20" s="109"/>
      <c r="J20" s="109"/>
      <c r="K20" s="109"/>
      <c r="L20" s="109"/>
      <c r="M20" s="109"/>
      <c r="N20" s="108" t="s">
        <v>748</v>
      </c>
      <c r="O20" s="109">
        <f>SUM(B20:G20)-SUM(I20:M20)</f>
        <v>0</v>
      </c>
    </row>
    <row r="21" ht="22.5" customHeight="1" spans="1:15">
      <c r="A21" s="108"/>
      <c r="B21" s="109"/>
      <c r="C21" s="109"/>
      <c r="D21" s="109"/>
      <c r="E21" s="109"/>
      <c r="F21" s="109"/>
      <c r="G21" s="109"/>
      <c r="H21" s="108"/>
      <c r="I21" s="109"/>
      <c r="J21" s="109"/>
      <c r="K21" s="109"/>
      <c r="L21" s="109"/>
      <c r="M21" s="109"/>
      <c r="N21" s="108"/>
      <c r="O21" s="109">
        <f>SUM(B21:G21)-SUM(I21:M21)</f>
        <v>0</v>
      </c>
    </row>
    <row r="22" ht="19.5" customHeight="1" spans="1:15">
      <c r="A22" s="111" t="s">
        <v>749</v>
      </c>
      <c r="B22" s="109">
        <f t="shared" ref="B22:G22" si="1">SUM(B5:B21)</f>
        <v>6285</v>
      </c>
      <c r="C22" s="109"/>
      <c r="D22" s="109"/>
      <c r="E22" s="109">
        <f>SUM(E5:E21)</f>
        <v>1908</v>
      </c>
      <c r="F22" s="109"/>
      <c r="G22" s="109">
        <f>SUM(G5:G21)</f>
        <v>31000</v>
      </c>
      <c r="H22" s="111" t="s">
        <v>651</v>
      </c>
      <c r="I22" s="109">
        <f>SUM(I5:I21)</f>
        <v>37545</v>
      </c>
      <c r="J22" s="109"/>
      <c r="K22" s="109">
        <f>SUM(K5:K21)</f>
        <v>396</v>
      </c>
      <c r="L22" s="109"/>
      <c r="M22" s="109"/>
      <c r="N22" s="113" t="s">
        <v>750</v>
      </c>
      <c r="O22" s="109">
        <f>SUM(O5:O21)</f>
        <v>1252</v>
      </c>
    </row>
    <row r="23" spans="1:15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</row>
    <row r="24" spans="1:15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</row>
  </sheetData>
  <mergeCells count="3">
    <mergeCell ref="A1:O1"/>
    <mergeCell ref="A2:O2"/>
    <mergeCell ref="A3:O3"/>
  </mergeCells>
  <pageMargins left="0.699305555555556" right="0.699305555555556" top="0.75" bottom="0.75" header="0.3" footer="0.3"/>
  <pageSetup paperSize="9" scale="79" orientation="landscape"/>
  <headerFooter alignWithMargins="0">
    <oddFooter>&amp;C‐ 51 ‐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22"/>
  <sheetViews>
    <sheetView showZeros="0" workbookViewId="0">
      <selection activeCell="I21" sqref="I21"/>
    </sheetView>
  </sheetViews>
  <sheetFormatPr defaultColWidth="9.125" defaultRowHeight="14.25"/>
  <cols>
    <col min="1" max="1" width="21.75" style="102" customWidth="1"/>
    <col min="2" max="2" width="7.125" style="53" customWidth="1"/>
    <col min="3" max="3" width="7.375" style="53" customWidth="1"/>
    <col min="4" max="4" width="6.375" style="53" customWidth="1"/>
    <col min="5" max="5" width="8.125" style="53" customWidth="1"/>
    <col min="6" max="6" width="6.625" style="53" customWidth="1"/>
    <col min="7" max="7" width="8.25" style="53" customWidth="1"/>
    <col min="8" max="8" width="21.75" style="53" customWidth="1"/>
    <col min="9" max="9" width="8.25" style="53" customWidth="1"/>
    <col min="10" max="10" width="7.375" style="53" customWidth="1"/>
    <col min="11" max="11" width="8.125" style="53" customWidth="1"/>
    <col min="12" max="12" width="6.625" style="53" customWidth="1"/>
    <col min="13" max="13" width="8.25" style="53" customWidth="1"/>
    <col min="14" max="14" width="21.75" style="53" customWidth="1"/>
    <col min="15" max="15" width="7.75" style="53" customWidth="1"/>
    <col min="16" max="16384" width="9.125" style="53"/>
  </cols>
  <sheetData>
    <row r="1" ht="30.2" customHeight="1" spans="1:15">
      <c r="A1" s="103" t="s">
        <v>69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ht="17.1" customHeight="1" spans="1:15">
      <c r="A2" s="104" t="s">
        <v>68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7.1" customHeight="1" spans="1:15">
      <c r="A3" s="105" t="s">
        <v>155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ht="41.25" customHeight="1" spans="1:15">
      <c r="A4" s="106" t="s">
        <v>695</v>
      </c>
      <c r="B4" s="107" t="s">
        <v>696</v>
      </c>
      <c r="C4" s="107" t="s">
        <v>192</v>
      </c>
      <c r="D4" s="107" t="s">
        <v>316</v>
      </c>
      <c r="E4" s="107" t="s">
        <v>322</v>
      </c>
      <c r="F4" s="107" t="s">
        <v>697</v>
      </c>
      <c r="G4" s="107" t="s">
        <v>334</v>
      </c>
      <c r="H4" s="106" t="s">
        <v>698</v>
      </c>
      <c r="I4" s="107" t="s">
        <v>699</v>
      </c>
      <c r="J4" s="107" t="s">
        <v>700</v>
      </c>
      <c r="K4" s="107" t="s">
        <v>323</v>
      </c>
      <c r="L4" s="107" t="s">
        <v>324</v>
      </c>
      <c r="M4" s="107" t="s">
        <v>701</v>
      </c>
      <c r="N4" s="106" t="s">
        <v>702</v>
      </c>
      <c r="O4" s="107" t="s">
        <v>703</v>
      </c>
    </row>
    <row r="5" ht="24" customHeight="1" spans="1:15">
      <c r="A5" s="108" t="s">
        <v>704</v>
      </c>
      <c r="B5" s="109"/>
      <c r="C5" s="109"/>
      <c r="D5" s="109"/>
      <c r="E5" s="109"/>
      <c r="F5" s="109"/>
      <c r="G5" s="109"/>
      <c r="H5" s="108" t="s">
        <v>705</v>
      </c>
      <c r="I5" s="109"/>
      <c r="J5" s="109"/>
      <c r="K5" s="109"/>
      <c r="L5" s="109"/>
      <c r="M5" s="109"/>
      <c r="N5" s="108" t="s">
        <v>706</v>
      </c>
      <c r="O5" s="109">
        <f>SUM(B5:G5)-SUM(I5:M5)</f>
        <v>0</v>
      </c>
    </row>
    <row r="6" ht="24" customHeight="1" spans="1:15">
      <c r="A6" s="108" t="s">
        <v>707</v>
      </c>
      <c r="B6" s="109"/>
      <c r="C6" s="109"/>
      <c r="D6" s="109"/>
      <c r="E6" s="109"/>
      <c r="F6" s="109"/>
      <c r="G6" s="109"/>
      <c r="H6" s="108" t="s">
        <v>708</v>
      </c>
      <c r="I6" s="109"/>
      <c r="J6" s="109"/>
      <c r="K6" s="109"/>
      <c r="L6" s="109"/>
      <c r="M6" s="109"/>
      <c r="N6" s="108" t="s">
        <v>709</v>
      </c>
      <c r="O6" s="109">
        <f t="shared" ref="O6:O19" si="0">SUM(B6:G6)-SUM(I6:M6)</f>
        <v>0</v>
      </c>
    </row>
    <row r="7" ht="24" customHeight="1" spans="1:15">
      <c r="A7" s="108" t="s">
        <v>710</v>
      </c>
      <c r="B7" s="109"/>
      <c r="C7" s="109"/>
      <c r="D7" s="109"/>
      <c r="E7" s="109"/>
      <c r="F7" s="109"/>
      <c r="G7" s="109"/>
      <c r="H7" s="108" t="s">
        <v>711</v>
      </c>
      <c r="I7" s="109"/>
      <c r="J7" s="109"/>
      <c r="K7" s="109"/>
      <c r="L7" s="109"/>
      <c r="M7" s="109"/>
      <c r="N7" s="108" t="s">
        <v>712</v>
      </c>
      <c r="O7" s="109">
        <f>SUM(B7:G7)-SUM(I7:M7)</f>
        <v>0</v>
      </c>
    </row>
    <row r="8" ht="24" customHeight="1" spans="1:15">
      <c r="A8" s="108" t="s">
        <v>713</v>
      </c>
      <c r="B8" s="109"/>
      <c r="C8" s="109"/>
      <c r="D8" s="109"/>
      <c r="E8" s="109"/>
      <c r="F8" s="109"/>
      <c r="G8" s="109"/>
      <c r="H8" s="108" t="s">
        <v>714</v>
      </c>
      <c r="I8" s="109"/>
      <c r="J8" s="109"/>
      <c r="K8" s="109"/>
      <c r="L8" s="109"/>
      <c r="M8" s="109"/>
      <c r="N8" s="108" t="s">
        <v>715</v>
      </c>
      <c r="O8" s="109">
        <f>SUM(B8:G8)-SUM(I8:M8)</f>
        <v>0</v>
      </c>
    </row>
    <row r="9" ht="24" customHeight="1" spans="1:15">
      <c r="A9" s="108" t="s">
        <v>716</v>
      </c>
      <c r="B9" s="109">
        <v>17057</v>
      </c>
      <c r="C9" s="109"/>
      <c r="D9" s="109"/>
      <c r="E9" s="109">
        <v>606</v>
      </c>
      <c r="F9" s="109"/>
      <c r="G9" s="109"/>
      <c r="H9" s="108" t="s">
        <v>717</v>
      </c>
      <c r="I9" s="109">
        <v>8896</v>
      </c>
      <c r="J9" s="109"/>
      <c r="K9" s="109"/>
      <c r="L9" s="109">
        <v>4800</v>
      </c>
      <c r="M9" s="109"/>
      <c r="N9" s="108" t="s">
        <v>718</v>
      </c>
      <c r="O9" s="109">
        <f>SUM(B9:G9)-SUM(I9:M9)</f>
        <v>3967</v>
      </c>
    </row>
    <row r="10" ht="24" customHeight="1" spans="1:15">
      <c r="A10" s="108" t="s">
        <v>719</v>
      </c>
      <c r="B10" s="109"/>
      <c r="C10" s="109"/>
      <c r="D10" s="109"/>
      <c r="E10" s="109">
        <v>2458</v>
      </c>
      <c r="F10" s="109"/>
      <c r="G10" s="109"/>
      <c r="H10" s="108" t="s">
        <v>720</v>
      </c>
      <c r="I10" s="109"/>
      <c r="J10" s="109"/>
      <c r="K10" s="109"/>
      <c r="L10" s="109"/>
      <c r="M10" s="109"/>
      <c r="N10" s="108" t="s">
        <v>721</v>
      </c>
      <c r="O10" s="109">
        <f>SUM(B10:G10)-SUM(I10:M10)</f>
        <v>2458</v>
      </c>
    </row>
    <row r="11" ht="24" customHeight="1" spans="1:15">
      <c r="A11" s="108" t="s">
        <v>725</v>
      </c>
      <c r="B11" s="109"/>
      <c r="C11" s="109"/>
      <c r="D11" s="109"/>
      <c r="E11" s="109"/>
      <c r="F11" s="109"/>
      <c r="G11" s="109"/>
      <c r="H11" s="108" t="s">
        <v>726</v>
      </c>
      <c r="I11" s="109"/>
      <c r="J11" s="109"/>
      <c r="K11" s="109"/>
      <c r="L11" s="109"/>
      <c r="M11" s="109"/>
      <c r="N11" s="108" t="s">
        <v>727</v>
      </c>
      <c r="O11" s="109">
        <f>SUM(B11:G11)-SUM(I11:M11)</f>
        <v>0</v>
      </c>
    </row>
    <row r="12" ht="24" customHeight="1" spans="1:15">
      <c r="A12" s="108" t="s">
        <v>728</v>
      </c>
      <c r="B12" s="109"/>
      <c r="C12" s="109"/>
      <c r="D12" s="109"/>
      <c r="E12" s="109"/>
      <c r="F12" s="109"/>
      <c r="G12" s="109"/>
      <c r="H12" s="108" t="s">
        <v>729</v>
      </c>
      <c r="I12" s="109"/>
      <c r="J12" s="109"/>
      <c r="K12" s="109"/>
      <c r="L12" s="109"/>
      <c r="M12" s="109"/>
      <c r="N12" s="108" t="s">
        <v>730</v>
      </c>
      <c r="O12" s="109">
        <f>SUM(B12:G12)-SUM(I12:M12)</f>
        <v>0</v>
      </c>
    </row>
    <row r="13" ht="24" customHeight="1" spans="1:15">
      <c r="A13" s="108" t="s">
        <v>731</v>
      </c>
      <c r="B13" s="109"/>
      <c r="C13" s="110"/>
      <c r="D13" s="110"/>
      <c r="E13" s="110"/>
      <c r="F13" s="110"/>
      <c r="G13" s="109"/>
      <c r="H13" s="108" t="s">
        <v>732</v>
      </c>
      <c r="I13" s="109"/>
      <c r="J13" s="109"/>
      <c r="K13" s="109"/>
      <c r="L13" s="109"/>
      <c r="M13" s="109"/>
      <c r="N13" s="108" t="s">
        <v>733</v>
      </c>
      <c r="O13" s="109">
        <f>SUM(B13:G13)-SUM(I13:M13)</f>
        <v>0</v>
      </c>
    </row>
    <row r="14" ht="24" customHeight="1" spans="1:15">
      <c r="A14" s="108" t="s">
        <v>734</v>
      </c>
      <c r="B14" s="109"/>
      <c r="C14" s="109"/>
      <c r="D14" s="109"/>
      <c r="E14" s="109"/>
      <c r="F14" s="109"/>
      <c r="G14" s="109"/>
      <c r="H14" s="108" t="s">
        <v>735</v>
      </c>
      <c r="I14" s="109"/>
      <c r="J14" s="109"/>
      <c r="K14" s="109"/>
      <c r="L14" s="109"/>
      <c r="M14" s="109"/>
      <c r="N14" s="108" t="s">
        <v>736</v>
      </c>
      <c r="O14" s="109">
        <f>SUM(B14:G14)-SUM(I14:M14)</f>
        <v>0</v>
      </c>
    </row>
    <row r="15" ht="24" customHeight="1" spans="1:15">
      <c r="A15" s="108" t="s">
        <v>737</v>
      </c>
      <c r="B15" s="109"/>
      <c r="C15" s="109"/>
      <c r="D15" s="109"/>
      <c r="E15" s="109"/>
      <c r="F15" s="109"/>
      <c r="G15" s="109"/>
      <c r="H15" s="108" t="s">
        <v>738</v>
      </c>
      <c r="I15" s="109"/>
      <c r="J15" s="109"/>
      <c r="K15" s="109"/>
      <c r="L15" s="109"/>
      <c r="M15" s="109"/>
      <c r="N15" s="108" t="s">
        <v>739</v>
      </c>
      <c r="O15" s="109">
        <f>SUM(B15:G15)-SUM(I15:M15)</f>
        <v>0</v>
      </c>
    </row>
    <row r="16" ht="24" customHeight="1" spans="1:15">
      <c r="A16" s="108" t="s">
        <v>647</v>
      </c>
      <c r="B16" s="109"/>
      <c r="C16" s="109"/>
      <c r="D16" s="109"/>
      <c r="E16" s="109"/>
      <c r="F16" s="109"/>
      <c r="G16" s="109"/>
      <c r="H16" s="108" t="s">
        <v>740</v>
      </c>
      <c r="I16" s="109"/>
      <c r="J16" s="109"/>
      <c r="K16" s="109"/>
      <c r="L16" s="109"/>
      <c r="M16" s="109"/>
      <c r="N16" s="108" t="s">
        <v>741</v>
      </c>
      <c r="O16" s="109">
        <f>SUM(B16:G16)-SUM(I16:M16)</f>
        <v>0</v>
      </c>
    </row>
    <row r="17" ht="24" customHeight="1" spans="1:15">
      <c r="A17" s="108" t="s">
        <v>642</v>
      </c>
      <c r="B17" s="109"/>
      <c r="C17" s="109"/>
      <c r="D17" s="109"/>
      <c r="E17" s="109"/>
      <c r="F17" s="109"/>
      <c r="G17" s="109"/>
      <c r="H17" s="108" t="s">
        <v>742</v>
      </c>
      <c r="I17" s="109"/>
      <c r="J17" s="109"/>
      <c r="K17" s="109"/>
      <c r="L17" s="109"/>
      <c r="M17" s="109"/>
      <c r="N17" s="108" t="s">
        <v>743</v>
      </c>
      <c r="O17" s="109">
        <f>SUM(B17:G17)-SUM(I17:M17)</f>
        <v>0</v>
      </c>
    </row>
    <row r="18" ht="24" customHeight="1" spans="1:15">
      <c r="A18" s="108" t="s">
        <v>744</v>
      </c>
      <c r="B18" s="109">
        <v>6637</v>
      </c>
      <c r="C18" s="109"/>
      <c r="D18" s="109"/>
      <c r="E18" s="109"/>
      <c r="F18" s="109">
        <v>38</v>
      </c>
      <c r="G18" s="109">
        <v>35000</v>
      </c>
      <c r="H18" s="108" t="s">
        <v>745</v>
      </c>
      <c r="I18" s="109">
        <v>41675</v>
      </c>
      <c r="J18" s="109"/>
      <c r="K18" s="109"/>
      <c r="L18" s="109"/>
      <c r="M18" s="109"/>
      <c r="N18" s="108" t="s">
        <v>746</v>
      </c>
      <c r="O18" s="109">
        <f>SUM(B18:G18)-SUM(I18:M18)</f>
        <v>0</v>
      </c>
    </row>
    <row r="19" ht="24" customHeight="1" spans="1:15">
      <c r="A19" s="108" t="s">
        <v>747</v>
      </c>
      <c r="B19" s="109"/>
      <c r="C19" s="109"/>
      <c r="D19" s="109"/>
      <c r="E19" s="109"/>
      <c r="F19" s="109"/>
      <c r="G19" s="109"/>
      <c r="H19" s="108" t="s">
        <v>751</v>
      </c>
      <c r="I19" s="109"/>
      <c r="J19" s="109"/>
      <c r="K19" s="109"/>
      <c r="L19" s="109"/>
      <c r="M19" s="109"/>
      <c r="N19" s="108" t="s">
        <v>748</v>
      </c>
      <c r="O19" s="109">
        <f>SUM(B19:G19)-SUM(I19:M19)</f>
        <v>0</v>
      </c>
    </row>
    <row r="20" ht="23.25" customHeight="1" spans="1:15">
      <c r="A20" s="108"/>
      <c r="B20" s="109"/>
      <c r="C20" s="109"/>
      <c r="D20" s="109"/>
      <c r="E20" s="109"/>
      <c r="F20" s="109"/>
      <c r="G20" s="109"/>
      <c r="H20" s="108"/>
      <c r="I20" s="109"/>
      <c r="J20" s="109"/>
      <c r="K20" s="109"/>
      <c r="L20" s="109"/>
      <c r="M20" s="109"/>
      <c r="N20" s="108"/>
      <c r="O20" s="109"/>
    </row>
    <row r="21" ht="27" customHeight="1" spans="1:15">
      <c r="A21" s="111" t="s">
        <v>749</v>
      </c>
      <c r="B21" s="109">
        <f t="shared" ref="B21:G21" si="1">SUM(B4:B20)</f>
        <v>23694</v>
      </c>
      <c r="C21" s="109"/>
      <c r="D21" s="109"/>
      <c r="E21" s="109">
        <f>SUM(E4:E20)</f>
        <v>3064</v>
      </c>
      <c r="F21" s="109"/>
      <c r="G21" s="109">
        <f>SUM(G4:G20)</f>
        <v>35000</v>
      </c>
      <c r="H21" s="111" t="s">
        <v>651</v>
      </c>
      <c r="I21" s="109">
        <f>SUM(I4:I20)</f>
        <v>50571</v>
      </c>
      <c r="J21" s="109"/>
      <c r="K21" s="109">
        <f>SUM(K4:K20)</f>
        <v>0</v>
      </c>
      <c r="L21" s="109"/>
      <c r="M21" s="109"/>
      <c r="N21" s="113" t="s">
        <v>750</v>
      </c>
      <c r="O21" s="109">
        <f>SUM(O4:O20)</f>
        <v>6425</v>
      </c>
    </row>
    <row r="22" spans="1:1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</row>
  </sheetData>
  <mergeCells count="3">
    <mergeCell ref="A1:O1"/>
    <mergeCell ref="A2:O2"/>
    <mergeCell ref="A3:O3"/>
  </mergeCells>
  <pageMargins left="0.699305555555556" right="0.699305555555556" top="0.75" bottom="0.75" header="0.3" footer="0.3"/>
  <pageSetup paperSize="9" scale="79" orientation="landscape"/>
  <headerFooter alignWithMargins="0">
    <oddFooter>&amp;C‐ 52 ‐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D19"/>
  <sheetViews>
    <sheetView showGridLines="0" showZeros="0" workbookViewId="0">
      <selection activeCell="Z12" sqref="Z12"/>
    </sheetView>
  </sheetViews>
  <sheetFormatPr defaultColWidth="9.125" defaultRowHeight="14.25"/>
  <cols>
    <col min="1" max="1" width="23" style="74" customWidth="1"/>
    <col min="2" max="13" width="8.875" style="74" customWidth="1"/>
    <col min="14" max="14" width="29.5" style="74" customWidth="1"/>
    <col min="15" max="26" width="8.375" style="74" customWidth="1"/>
    <col min="27" max="29" width="9.125" style="74" hidden="1" customWidth="1"/>
    <col min="30" max="16384" width="9.125" style="75"/>
  </cols>
  <sheetData>
    <row r="1" s="72" customFormat="1" ht="33.75" customHeight="1" spans="1:30">
      <c r="A1" s="76" t="s">
        <v>73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 t="s">
        <v>73</v>
      </c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</row>
    <row r="2" s="72" customFormat="1" ht="17.1" customHeight="1" spans="1:26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 t="s">
        <v>752</v>
      </c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 t="s">
        <v>752</v>
      </c>
    </row>
    <row r="3" s="72" customFormat="1" ht="17.1" customHeight="1" spans="1:26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 t="s">
        <v>155</v>
      </c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 t="s">
        <v>155</v>
      </c>
    </row>
    <row r="4" s="72" customFormat="1" ht="27" customHeight="1" spans="1:29">
      <c r="A4" s="79" t="s">
        <v>96</v>
      </c>
      <c r="B4" s="80" t="s">
        <v>97</v>
      </c>
      <c r="C4" s="81"/>
      <c r="D4" s="82"/>
      <c r="E4" s="80" t="s">
        <v>98</v>
      </c>
      <c r="F4" s="81"/>
      <c r="G4" s="82"/>
      <c r="H4" s="80" t="s">
        <v>99</v>
      </c>
      <c r="I4" s="81"/>
      <c r="J4" s="82"/>
      <c r="K4" s="80" t="s">
        <v>100</v>
      </c>
      <c r="L4" s="81"/>
      <c r="M4" s="82"/>
      <c r="N4" s="90" t="s">
        <v>96</v>
      </c>
      <c r="O4" s="80" t="s">
        <v>97</v>
      </c>
      <c r="P4" s="81"/>
      <c r="Q4" s="82"/>
      <c r="R4" s="80" t="s">
        <v>98</v>
      </c>
      <c r="S4" s="81"/>
      <c r="T4" s="82"/>
      <c r="U4" s="80" t="s">
        <v>99</v>
      </c>
      <c r="V4" s="81"/>
      <c r="W4" s="82"/>
      <c r="X4" s="80" t="s">
        <v>100</v>
      </c>
      <c r="Y4" s="81"/>
      <c r="Z4" s="82"/>
      <c r="AA4" s="93" t="s">
        <v>618</v>
      </c>
      <c r="AB4" s="94" t="s">
        <v>619</v>
      </c>
      <c r="AC4" s="94" t="s">
        <v>620</v>
      </c>
    </row>
    <row r="5" s="73" customFormat="1" ht="27" customHeight="1" spans="1:29">
      <c r="A5" s="83"/>
      <c r="B5" s="84" t="s">
        <v>101</v>
      </c>
      <c r="C5" s="84" t="s">
        <v>102</v>
      </c>
      <c r="D5" s="84" t="s">
        <v>103</v>
      </c>
      <c r="E5" s="84" t="s">
        <v>101</v>
      </c>
      <c r="F5" s="84" t="s">
        <v>102</v>
      </c>
      <c r="G5" s="84" t="s">
        <v>103</v>
      </c>
      <c r="H5" s="84" t="s">
        <v>101</v>
      </c>
      <c r="I5" s="84" t="s">
        <v>102</v>
      </c>
      <c r="J5" s="84" t="s">
        <v>103</v>
      </c>
      <c r="K5" s="84" t="s">
        <v>101</v>
      </c>
      <c r="L5" s="84" t="s">
        <v>102</v>
      </c>
      <c r="M5" s="84" t="s">
        <v>103</v>
      </c>
      <c r="N5" s="92"/>
      <c r="O5" s="84" t="s">
        <v>101</v>
      </c>
      <c r="P5" s="84" t="s">
        <v>102</v>
      </c>
      <c r="Q5" s="84" t="s">
        <v>103</v>
      </c>
      <c r="R5" s="84" t="s">
        <v>101</v>
      </c>
      <c r="S5" s="84" t="s">
        <v>102</v>
      </c>
      <c r="T5" s="84" t="s">
        <v>103</v>
      </c>
      <c r="U5" s="84" t="s">
        <v>101</v>
      </c>
      <c r="V5" s="84" t="s">
        <v>102</v>
      </c>
      <c r="W5" s="84" t="s">
        <v>103</v>
      </c>
      <c r="X5" s="84" t="s">
        <v>101</v>
      </c>
      <c r="Y5" s="84" t="s">
        <v>102</v>
      </c>
      <c r="Z5" s="84" t="s">
        <v>103</v>
      </c>
      <c r="AA5" s="95"/>
      <c r="AB5" s="96"/>
      <c r="AC5" s="96"/>
    </row>
    <row r="6" s="72" customFormat="1" ht="27" customHeight="1" spans="1:30">
      <c r="A6" s="85" t="s">
        <v>753</v>
      </c>
      <c r="B6" s="86">
        <f>SUM(E6,H6,K6)</f>
        <v>1785</v>
      </c>
      <c r="C6" s="86">
        <f t="shared" ref="C6:D7" si="0">SUM(F6,I6,L6)</f>
        <v>1785</v>
      </c>
      <c r="D6" s="86">
        <f>SUM(G6,J6,M6)</f>
        <v>2600</v>
      </c>
      <c r="E6" s="86">
        <v>735</v>
      </c>
      <c r="F6" s="87">
        <v>735</v>
      </c>
      <c r="G6" s="87">
        <v>1308</v>
      </c>
      <c r="H6" s="87">
        <v>675</v>
      </c>
      <c r="I6" s="87">
        <v>675</v>
      </c>
      <c r="J6" s="87">
        <v>693</v>
      </c>
      <c r="K6" s="87">
        <v>375</v>
      </c>
      <c r="L6" s="87">
        <v>375</v>
      </c>
      <c r="M6" s="87">
        <v>599</v>
      </c>
      <c r="N6" s="85" t="s">
        <v>754</v>
      </c>
      <c r="O6" s="87">
        <f>SUM(R6,U6,X6)</f>
        <v>342</v>
      </c>
      <c r="P6" s="87">
        <f t="shared" ref="P6:Q7" si="1">SUM(S6,V6,Y6)</f>
        <v>342</v>
      </c>
      <c r="Q6" s="87">
        <f>SUM(T6,W6,Z6)</f>
        <v>242</v>
      </c>
      <c r="R6" s="87">
        <v>342</v>
      </c>
      <c r="S6" s="87">
        <v>342</v>
      </c>
      <c r="T6" s="87">
        <v>242</v>
      </c>
      <c r="U6" s="87"/>
      <c r="V6" s="87"/>
      <c r="W6" s="87"/>
      <c r="X6" s="87"/>
      <c r="Y6" s="87"/>
      <c r="Z6" s="87"/>
      <c r="AA6" s="97">
        <v>6257</v>
      </c>
      <c r="AB6" s="98">
        <v>0</v>
      </c>
      <c r="AC6" s="98">
        <v>0</v>
      </c>
      <c r="AD6" s="99"/>
    </row>
    <row r="7" s="72" customFormat="1" ht="27" customHeight="1" spans="1:29">
      <c r="A7" s="85" t="s">
        <v>755</v>
      </c>
      <c r="B7" s="86">
        <f t="shared" ref="B7" si="2">SUM(E7,H7,K7)</f>
        <v>900</v>
      </c>
      <c r="C7" s="86">
        <f>SUM(F7,I7,L7)</f>
        <v>900</v>
      </c>
      <c r="D7" s="86">
        <f>SUM(G7,J7,M7)</f>
        <v>900</v>
      </c>
      <c r="E7" s="86">
        <v>900</v>
      </c>
      <c r="F7" s="87">
        <v>900</v>
      </c>
      <c r="G7" s="87">
        <v>900</v>
      </c>
      <c r="H7" s="87"/>
      <c r="I7" s="87"/>
      <c r="J7" s="87"/>
      <c r="K7" s="87"/>
      <c r="L7" s="87"/>
      <c r="M7" s="87"/>
      <c r="N7" s="85" t="s">
        <v>756</v>
      </c>
      <c r="O7" s="87">
        <f t="shared" ref="O7" si="3">SUM(R7,U7,X7)</f>
        <v>1448</v>
      </c>
      <c r="P7" s="87">
        <f>SUM(S7,V7,Y7)</f>
        <v>1448</v>
      </c>
      <c r="Q7" s="87">
        <f>SUM(T7,W7,Z7)</f>
        <v>1716</v>
      </c>
      <c r="R7" s="87">
        <v>712</v>
      </c>
      <c r="S7" s="87">
        <v>712</v>
      </c>
      <c r="T7" s="87">
        <v>812</v>
      </c>
      <c r="U7" s="87">
        <v>473</v>
      </c>
      <c r="V7" s="87">
        <v>473</v>
      </c>
      <c r="W7" s="87">
        <v>485</v>
      </c>
      <c r="X7" s="87">
        <v>263</v>
      </c>
      <c r="Y7" s="91">
        <v>263</v>
      </c>
      <c r="Z7" s="91">
        <v>419</v>
      </c>
      <c r="AA7" s="97">
        <v>2417340</v>
      </c>
      <c r="AB7" s="98">
        <v>0</v>
      </c>
      <c r="AC7" s="98">
        <v>0</v>
      </c>
    </row>
    <row r="8" s="72" customFormat="1" ht="27" customHeight="1" spans="1:29">
      <c r="A8" s="85" t="s">
        <v>757</v>
      </c>
      <c r="B8" s="86"/>
      <c r="C8" s="88"/>
      <c r="D8" s="88"/>
      <c r="E8" s="86"/>
      <c r="F8" s="87"/>
      <c r="G8" s="87"/>
      <c r="H8" s="87"/>
      <c r="I8" s="87"/>
      <c r="J8" s="87"/>
      <c r="K8" s="87"/>
      <c r="L8" s="87"/>
      <c r="M8" s="87"/>
      <c r="N8" s="85" t="s">
        <v>758</v>
      </c>
      <c r="O8" s="87"/>
      <c r="P8" s="87"/>
      <c r="Q8" s="87"/>
      <c r="R8" s="87"/>
      <c r="S8" s="87"/>
      <c r="T8" s="87"/>
      <c r="U8" s="87"/>
      <c r="V8" s="87"/>
      <c r="W8" s="87"/>
      <c r="X8" s="87"/>
      <c r="Y8" s="91"/>
      <c r="Z8" s="91"/>
      <c r="AA8" s="100"/>
      <c r="AB8" s="101"/>
      <c r="AC8" s="101"/>
    </row>
    <row r="9" s="72" customFormat="1" ht="27" customHeight="1" spans="1:29">
      <c r="A9" s="85" t="s">
        <v>759</v>
      </c>
      <c r="B9" s="86"/>
      <c r="C9" s="88"/>
      <c r="D9" s="88"/>
      <c r="E9" s="86"/>
      <c r="F9" s="87"/>
      <c r="G9" s="87"/>
      <c r="H9" s="87"/>
      <c r="I9" s="87"/>
      <c r="J9" s="87"/>
      <c r="K9" s="87"/>
      <c r="L9" s="87"/>
      <c r="M9" s="87"/>
      <c r="N9" s="85" t="s">
        <v>760</v>
      </c>
      <c r="O9" s="87"/>
      <c r="P9" s="87"/>
      <c r="Q9" s="87"/>
      <c r="R9" s="87"/>
      <c r="S9" s="87"/>
      <c r="T9" s="87"/>
      <c r="U9" s="87"/>
      <c r="V9" s="87"/>
      <c r="W9" s="87"/>
      <c r="X9" s="87"/>
      <c r="Y9" s="91"/>
      <c r="Z9" s="91"/>
      <c r="AA9" s="100"/>
      <c r="AB9" s="101"/>
      <c r="AC9" s="101"/>
    </row>
    <row r="10" s="72" customFormat="1" ht="27" customHeight="1" spans="1:29">
      <c r="A10" s="89" t="s">
        <v>761</v>
      </c>
      <c r="B10" s="86"/>
      <c r="C10" s="90"/>
      <c r="D10" s="90"/>
      <c r="E10" s="86"/>
      <c r="F10" s="87"/>
      <c r="G10" s="87"/>
      <c r="H10" s="87"/>
      <c r="I10" s="87"/>
      <c r="J10" s="87"/>
      <c r="K10" s="87"/>
      <c r="L10" s="87"/>
      <c r="M10" s="87"/>
      <c r="N10" s="85" t="s">
        <v>762</v>
      </c>
      <c r="O10" s="87"/>
      <c r="P10" s="87"/>
      <c r="Q10" s="87"/>
      <c r="R10" s="87">
        <v>100</v>
      </c>
      <c r="S10" s="87">
        <v>100</v>
      </c>
      <c r="T10" s="87"/>
      <c r="U10" s="87"/>
      <c r="V10" s="87"/>
      <c r="W10" s="87"/>
      <c r="X10" s="87"/>
      <c r="Y10" s="91"/>
      <c r="Z10" s="91"/>
      <c r="AA10" s="100"/>
      <c r="AB10" s="101"/>
      <c r="AC10" s="101"/>
    </row>
    <row r="11" s="72" customFormat="1" ht="27" customHeight="1" spans="1:29">
      <c r="A11" s="89"/>
      <c r="B11" s="86"/>
      <c r="C11" s="90"/>
      <c r="D11" s="90"/>
      <c r="E11" s="86"/>
      <c r="F11" s="87"/>
      <c r="G11" s="87"/>
      <c r="H11" s="87"/>
      <c r="I11" s="87"/>
      <c r="J11" s="87"/>
      <c r="K11" s="87"/>
      <c r="L11" s="87"/>
      <c r="M11" s="87"/>
      <c r="N11" s="85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91"/>
      <c r="Z11" s="91"/>
      <c r="AA11" s="100"/>
      <c r="AB11" s="101"/>
      <c r="AC11" s="101"/>
    </row>
    <row r="12" s="72" customFormat="1" ht="27" customHeight="1" spans="1:29">
      <c r="A12" s="88" t="s">
        <v>152</v>
      </c>
      <c r="B12" s="86">
        <f t="shared" ref="B12:D12" si="4">SUM(E12,H12,K12)</f>
        <v>2685</v>
      </c>
      <c r="C12" s="86">
        <f>SUM(F12,I12,L12)</f>
        <v>2685</v>
      </c>
      <c r="D12" s="86">
        <f>SUM(G12,J12,M12)</f>
        <v>3500</v>
      </c>
      <c r="E12" s="86">
        <f t="shared" ref="E12:M12" si="5">SUM(E6:E11)</f>
        <v>1635</v>
      </c>
      <c r="F12" s="86">
        <f>SUM(F6:F11)</f>
        <v>1635</v>
      </c>
      <c r="G12" s="86">
        <f>SUM(G6:G11)</f>
        <v>2208</v>
      </c>
      <c r="H12" s="86">
        <f>SUM(H6:H11)</f>
        <v>675</v>
      </c>
      <c r="I12" s="86">
        <f>SUM(I6:I11)</f>
        <v>675</v>
      </c>
      <c r="J12" s="86">
        <f>SUM(J6:J11)</f>
        <v>693</v>
      </c>
      <c r="K12" s="86">
        <f>SUM(K6:K11)</f>
        <v>375</v>
      </c>
      <c r="L12" s="86">
        <f>SUM(L6:L11)</f>
        <v>375</v>
      </c>
      <c r="M12" s="86">
        <f>SUM(M6:M11)</f>
        <v>599</v>
      </c>
      <c r="N12" s="88" t="s">
        <v>153</v>
      </c>
      <c r="O12" s="87">
        <f t="shared" ref="O12:Q12" si="6">SUM(R12,U12,X12)</f>
        <v>1890</v>
      </c>
      <c r="P12" s="87">
        <f>SUM(S12,V12,Y12)</f>
        <v>1890</v>
      </c>
      <c r="Q12" s="87">
        <f>SUM(T12,W12,Z12)</f>
        <v>1958</v>
      </c>
      <c r="R12" s="87">
        <f t="shared" ref="R12:Z12" si="7">SUM(R6:R10)</f>
        <v>1154</v>
      </c>
      <c r="S12" s="87">
        <f>SUM(S6:S10)</f>
        <v>1154</v>
      </c>
      <c r="T12" s="87">
        <f>SUM(T6:T10)</f>
        <v>1054</v>
      </c>
      <c r="U12" s="87">
        <f>SUM(U6:U10)</f>
        <v>473</v>
      </c>
      <c r="V12" s="87">
        <f>SUM(V6:V10)</f>
        <v>473</v>
      </c>
      <c r="W12" s="87">
        <f>SUM(W6:W10)</f>
        <v>485</v>
      </c>
      <c r="X12" s="87">
        <f>SUM(X6:X10)</f>
        <v>263</v>
      </c>
      <c r="Y12" s="87">
        <f>SUM(Y6:Y10)</f>
        <v>263</v>
      </c>
      <c r="Z12" s="87">
        <f>SUM(Z6:Z10)</f>
        <v>419</v>
      </c>
      <c r="AA12" s="100"/>
      <c r="AB12" s="101"/>
      <c r="AC12" s="101"/>
    </row>
    <row r="13" s="72" customFormat="1" ht="27" customHeight="1" spans="1:29">
      <c r="A13" s="85" t="s">
        <v>192</v>
      </c>
      <c r="B13" s="86"/>
      <c r="C13" s="88"/>
      <c r="D13" s="86"/>
      <c r="E13" s="86">
        <v>335</v>
      </c>
      <c r="F13" s="91">
        <v>335</v>
      </c>
      <c r="G13" s="91">
        <v>335</v>
      </c>
      <c r="H13" s="91"/>
      <c r="I13" s="91"/>
      <c r="J13" s="91"/>
      <c r="K13" s="91"/>
      <c r="L13" s="87"/>
      <c r="M13" s="87"/>
      <c r="N13" s="85" t="s">
        <v>193</v>
      </c>
      <c r="O13" s="87"/>
      <c r="P13" s="87"/>
      <c r="Q13" s="87"/>
      <c r="R13" s="91">
        <v>349</v>
      </c>
      <c r="S13" s="91">
        <v>349</v>
      </c>
      <c r="T13" s="91">
        <v>349</v>
      </c>
      <c r="U13" s="91"/>
      <c r="V13" s="87"/>
      <c r="W13" s="87"/>
      <c r="X13" s="91"/>
      <c r="Y13" s="91"/>
      <c r="Z13" s="91"/>
      <c r="AA13" s="100"/>
      <c r="AB13" s="101"/>
      <c r="AC13" s="101"/>
    </row>
    <row r="14" s="72" customFormat="1" ht="27" customHeight="1" spans="1:29">
      <c r="A14" s="85"/>
      <c r="B14" s="86"/>
      <c r="C14" s="88"/>
      <c r="D14" s="86"/>
      <c r="E14" s="86"/>
      <c r="F14" s="91"/>
      <c r="G14" s="91"/>
      <c r="H14" s="91"/>
      <c r="I14" s="91"/>
      <c r="J14" s="91"/>
      <c r="K14" s="91"/>
      <c r="L14" s="87"/>
      <c r="M14" s="87"/>
      <c r="N14" s="85" t="s">
        <v>323</v>
      </c>
      <c r="O14" s="87"/>
      <c r="P14" s="87"/>
      <c r="Q14" s="87"/>
      <c r="R14" s="91">
        <v>491</v>
      </c>
      <c r="S14" s="91">
        <v>491</v>
      </c>
      <c r="T14" s="91">
        <v>662</v>
      </c>
      <c r="U14" s="91">
        <v>202</v>
      </c>
      <c r="V14" s="87">
        <v>202</v>
      </c>
      <c r="W14" s="87">
        <v>208</v>
      </c>
      <c r="X14" s="91">
        <v>112</v>
      </c>
      <c r="Y14" s="91">
        <v>112</v>
      </c>
      <c r="Z14" s="91">
        <v>180</v>
      </c>
      <c r="AA14" s="100"/>
      <c r="AB14" s="101"/>
      <c r="AC14" s="101"/>
    </row>
    <row r="15" s="72" customFormat="1" ht="27" customHeight="1" spans="1:29">
      <c r="A15" s="85" t="s">
        <v>322</v>
      </c>
      <c r="B15" s="86"/>
      <c r="C15" s="86"/>
      <c r="D15" s="86"/>
      <c r="E15" s="86">
        <v>24</v>
      </c>
      <c r="F15" s="91">
        <v>24</v>
      </c>
      <c r="G15" s="91">
        <v>24</v>
      </c>
      <c r="H15" s="91"/>
      <c r="I15" s="91"/>
      <c r="J15" s="91"/>
      <c r="K15" s="87"/>
      <c r="L15" s="87"/>
      <c r="M15" s="87"/>
      <c r="N15" s="85" t="s">
        <v>350</v>
      </c>
      <c r="O15" s="87"/>
      <c r="P15" s="87"/>
      <c r="Q15" s="87"/>
      <c r="R15" s="91"/>
      <c r="S15" s="91"/>
      <c r="T15" s="91">
        <v>502</v>
      </c>
      <c r="U15" s="91"/>
      <c r="V15" s="87"/>
      <c r="W15" s="87"/>
      <c r="X15" s="91"/>
      <c r="Y15" s="91"/>
      <c r="Z15" s="91"/>
      <c r="AA15" s="100"/>
      <c r="AB15" s="101"/>
      <c r="AC15" s="101"/>
    </row>
    <row r="16" s="72" customFormat="1" ht="27" customHeight="1" spans="1:29">
      <c r="A16" s="85"/>
      <c r="B16" s="88"/>
      <c r="C16" s="88"/>
      <c r="D16" s="88"/>
      <c r="E16" s="86"/>
      <c r="F16" s="91"/>
      <c r="G16" s="91"/>
      <c r="H16" s="91"/>
      <c r="I16" s="91"/>
      <c r="J16" s="91"/>
      <c r="K16" s="91"/>
      <c r="L16" s="87"/>
      <c r="M16" s="87"/>
      <c r="N16" s="85"/>
      <c r="O16" s="85"/>
      <c r="P16" s="85"/>
      <c r="Q16" s="85"/>
      <c r="R16" s="91"/>
      <c r="S16" s="91"/>
      <c r="T16" s="91"/>
      <c r="U16" s="91"/>
      <c r="V16" s="87"/>
      <c r="W16" s="87"/>
      <c r="X16" s="91"/>
      <c r="Y16" s="91"/>
      <c r="Z16" s="91"/>
      <c r="AA16" s="100"/>
      <c r="AB16" s="101"/>
      <c r="AC16" s="101"/>
    </row>
    <row r="17" s="72" customFormat="1" ht="27" customHeight="1" spans="1:29">
      <c r="A17" s="85"/>
      <c r="B17" s="88"/>
      <c r="C17" s="88"/>
      <c r="D17" s="88"/>
      <c r="E17" s="86"/>
      <c r="F17" s="91"/>
      <c r="G17" s="91"/>
      <c r="H17" s="91"/>
      <c r="I17" s="91"/>
      <c r="J17" s="91"/>
      <c r="K17" s="91"/>
      <c r="L17" s="87"/>
      <c r="M17" s="87"/>
      <c r="N17" s="85"/>
      <c r="O17" s="85"/>
      <c r="P17" s="85"/>
      <c r="Q17" s="85"/>
      <c r="R17" s="91"/>
      <c r="S17" s="91"/>
      <c r="T17" s="91"/>
      <c r="U17" s="91"/>
      <c r="V17" s="87"/>
      <c r="W17" s="87"/>
      <c r="X17" s="91"/>
      <c r="Y17" s="91"/>
      <c r="Z17" s="91"/>
      <c r="AA17" s="100"/>
      <c r="AB17" s="101"/>
      <c r="AC17" s="101"/>
    </row>
    <row r="18" s="72" customFormat="1" ht="27" customHeight="1" spans="1:29">
      <c r="A18" s="88" t="s">
        <v>354</v>
      </c>
      <c r="B18" s="86"/>
      <c r="C18" s="86"/>
      <c r="D18" s="86"/>
      <c r="E18" s="86">
        <f t="shared" ref="E18:M18" si="8">SUM(E12,E13,E15)</f>
        <v>1994</v>
      </c>
      <c r="F18" s="86">
        <f>SUM(F12,F13,F15)</f>
        <v>1994</v>
      </c>
      <c r="G18" s="86">
        <f>SUM(G12,G13,G15)</f>
        <v>2567</v>
      </c>
      <c r="H18" s="86">
        <f>SUM(H12,H13,H15)</f>
        <v>675</v>
      </c>
      <c r="I18" s="86">
        <f>SUM(I12,I13,I15)</f>
        <v>675</v>
      </c>
      <c r="J18" s="86">
        <f>SUM(J12,J13,J15)</f>
        <v>693</v>
      </c>
      <c r="K18" s="86">
        <f>SUM(K12,K13,K15)</f>
        <v>375</v>
      </c>
      <c r="L18" s="86">
        <f>SUM(L12,L13,L15)</f>
        <v>375</v>
      </c>
      <c r="M18" s="86">
        <f>SUM(M12,M13,M15)</f>
        <v>599</v>
      </c>
      <c r="N18" s="88" t="s">
        <v>355</v>
      </c>
      <c r="O18" s="87"/>
      <c r="P18" s="87"/>
      <c r="Q18" s="87"/>
      <c r="R18" s="87">
        <f t="shared" ref="R18:Z18" si="9">SUM(R12:R15)</f>
        <v>1994</v>
      </c>
      <c r="S18" s="87">
        <f>SUM(S12:S15)</f>
        <v>1994</v>
      </c>
      <c r="T18" s="87">
        <f>SUM(T12:T15)</f>
        <v>2567</v>
      </c>
      <c r="U18" s="87">
        <f>SUM(U12:U15)</f>
        <v>675</v>
      </c>
      <c r="V18" s="87">
        <f>SUM(V12:V15)</f>
        <v>675</v>
      </c>
      <c r="W18" s="87">
        <f>SUM(W12:W15)</f>
        <v>693</v>
      </c>
      <c r="X18" s="87">
        <f>SUM(X12:X15)</f>
        <v>375</v>
      </c>
      <c r="Y18" s="87">
        <f>SUM(Y12:Y15)</f>
        <v>375</v>
      </c>
      <c r="Z18" s="87">
        <f>SUM(Z12:Z15)</f>
        <v>599</v>
      </c>
      <c r="AA18" s="100"/>
      <c r="AB18" s="101"/>
      <c r="AC18" s="101"/>
    </row>
    <row r="19" ht="27" customHeight="1"/>
  </sheetData>
  <mergeCells count="12">
    <mergeCell ref="A1:M1"/>
    <mergeCell ref="N1:AD1"/>
    <mergeCell ref="B4:D4"/>
    <mergeCell ref="E4:G4"/>
    <mergeCell ref="H4:J4"/>
    <mergeCell ref="K4:M4"/>
    <mergeCell ref="O4:Q4"/>
    <mergeCell ref="R4:T4"/>
    <mergeCell ref="U4:W4"/>
    <mergeCell ref="X4:Z4"/>
    <mergeCell ref="A4:A5"/>
    <mergeCell ref="N4:N5"/>
  </mergeCells>
  <printOptions horizontalCentered="1"/>
  <pageMargins left="0.196527777777778" right="0.196527777777778" top="0.511805555555556" bottom="0.432638888888889" header="0.393055555555556" footer="0.15625"/>
  <pageSetup paperSize="9" firstPageNumber="21" pageOrder="overThenDown" orientation="landscape" useFirstPageNumber="1" horizontalDpi="600"/>
  <headerFooter alignWithMargins="0">
    <oddFooter>&amp;C‐ 54 ‐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54"/>
  <sheetViews>
    <sheetView showGridLines="0" showZeros="0" topLeftCell="A7" workbookViewId="0">
      <selection activeCell="M45" sqref="M45"/>
    </sheetView>
  </sheetViews>
  <sheetFormatPr defaultColWidth="9.125" defaultRowHeight="14.25"/>
  <cols>
    <col min="1" max="1" width="38.25" style="52" customWidth="1"/>
    <col min="2" max="5" width="11.625" style="52" customWidth="1"/>
    <col min="6" max="6" width="37.375" style="52" customWidth="1"/>
    <col min="7" max="10" width="11.625" style="52" customWidth="1"/>
    <col min="11" max="16384" width="9.125" style="53"/>
  </cols>
  <sheetData>
    <row r="1" ht="27" spans="1:10">
      <c r="A1" s="54" t="s">
        <v>76</v>
      </c>
      <c r="B1" s="54"/>
      <c r="C1" s="54"/>
      <c r="D1" s="54"/>
      <c r="E1" s="54"/>
      <c r="F1" s="54"/>
      <c r="G1" s="54"/>
      <c r="H1" s="54"/>
      <c r="I1" s="54"/>
      <c r="J1" s="54"/>
    </row>
    <row r="2" spans="1:10">
      <c r="A2" s="55" t="s">
        <v>763</v>
      </c>
      <c r="B2" s="55"/>
      <c r="C2" s="55"/>
      <c r="D2" s="55"/>
      <c r="E2" s="55"/>
      <c r="F2" s="55"/>
      <c r="G2" s="55"/>
      <c r="H2" s="55"/>
      <c r="I2" s="55"/>
      <c r="J2" s="55"/>
    </row>
    <row r="3" spans="1:10">
      <c r="A3" s="56" t="s">
        <v>155</v>
      </c>
      <c r="B3" s="56"/>
      <c r="C3" s="56"/>
      <c r="D3" s="56"/>
      <c r="E3" s="56"/>
      <c r="F3" s="56"/>
      <c r="G3" s="56"/>
      <c r="H3" s="56"/>
      <c r="I3" s="56"/>
      <c r="J3" s="56"/>
    </row>
    <row r="4" spans="1:10">
      <c r="A4" s="57" t="s">
        <v>96</v>
      </c>
      <c r="B4" s="58" t="s">
        <v>103</v>
      </c>
      <c r="C4" s="59"/>
      <c r="D4" s="59"/>
      <c r="E4" s="60"/>
      <c r="F4" s="57" t="s">
        <v>96</v>
      </c>
      <c r="G4" s="58" t="s">
        <v>103</v>
      </c>
      <c r="H4" s="59"/>
      <c r="I4" s="59"/>
      <c r="J4" s="60"/>
    </row>
    <row r="5" spans="1:10">
      <c r="A5" s="61"/>
      <c r="B5" s="62" t="s">
        <v>97</v>
      </c>
      <c r="C5" s="62" t="s">
        <v>98</v>
      </c>
      <c r="D5" s="62" t="s">
        <v>99</v>
      </c>
      <c r="E5" s="62" t="s">
        <v>100</v>
      </c>
      <c r="F5" s="61"/>
      <c r="G5" s="62" t="s">
        <v>97</v>
      </c>
      <c r="H5" s="62" t="s">
        <v>98</v>
      </c>
      <c r="I5" s="62" t="s">
        <v>99</v>
      </c>
      <c r="J5" s="62" t="s">
        <v>100</v>
      </c>
    </row>
    <row r="6" spans="1:10">
      <c r="A6" s="63" t="s">
        <v>764</v>
      </c>
      <c r="B6" s="64">
        <f>SUM(C6:E6)</f>
        <v>2600</v>
      </c>
      <c r="C6" s="64">
        <f>SUM(C7:C37)</f>
        <v>1308</v>
      </c>
      <c r="D6" s="64">
        <f>SUM(D7:D37)</f>
        <v>693</v>
      </c>
      <c r="E6" s="64">
        <f>SUM(E7:E37)</f>
        <v>599</v>
      </c>
      <c r="F6" s="65" t="s">
        <v>765</v>
      </c>
      <c r="G6" s="64">
        <f t="shared" ref="G6:G32" si="0">SUM(H6:J6)</f>
        <v>242</v>
      </c>
      <c r="H6" s="64">
        <f>SUM(H7:H16)</f>
        <v>242</v>
      </c>
      <c r="I6" s="64">
        <f t="shared" ref="H6:J6" si="1">SUM(I7:I15)</f>
        <v>0</v>
      </c>
      <c r="J6" s="64">
        <f>SUM(J7:J15)</f>
        <v>0</v>
      </c>
    </row>
    <row r="7" spans="1:10">
      <c r="A7" s="63" t="s">
        <v>766</v>
      </c>
      <c r="B7" s="64">
        <f t="shared" ref="B7:B53" si="2">SUM(C7:E7)</f>
        <v>0</v>
      </c>
      <c r="C7" s="64"/>
      <c r="D7" s="64"/>
      <c r="E7" s="64"/>
      <c r="F7" s="65" t="s">
        <v>767</v>
      </c>
      <c r="G7" s="64">
        <f>SUM(H7:J7)</f>
        <v>0</v>
      </c>
      <c r="H7" s="64"/>
      <c r="I7" s="64"/>
      <c r="J7" s="64"/>
    </row>
    <row r="8" spans="1:10">
      <c r="A8" s="65" t="s">
        <v>768</v>
      </c>
      <c r="B8" s="64">
        <f>SUM(C8:E8)</f>
        <v>0</v>
      </c>
      <c r="C8" s="64"/>
      <c r="D8" s="64"/>
      <c r="E8" s="64"/>
      <c r="F8" s="65" t="s">
        <v>769</v>
      </c>
      <c r="G8" s="64">
        <f>SUM(H8:J8)</f>
        <v>0</v>
      </c>
      <c r="H8" s="64"/>
      <c r="I8" s="64"/>
      <c r="J8" s="64"/>
    </row>
    <row r="9" spans="1:10">
      <c r="A9" s="65" t="s">
        <v>770</v>
      </c>
      <c r="B9" s="64">
        <f>SUM(C9:E9)</f>
        <v>0</v>
      </c>
      <c r="C9" s="64"/>
      <c r="D9" s="64"/>
      <c r="E9" s="64"/>
      <c r="F9" s="65" t="s">
        <v>771</v>
      </c>
      <c r="G9" s="64">
        <f>SUM(H9:J9)</f>
        <v>0</v>
      </c>
      <c r="H9" s="64"/>
      <c r="I9" s="64"/>
      <c r="J9" s="64"/>
    </row>
    <row r="10" spans="1:10">
      <c r="A10" s="65" t="s">
        <v>772</v>
      </c>
      <c r="B10" s="64">
        <f>SUM(C10:E10)</f>
        <v>0</v>
      </c>
      <c r="C10" s="64"/>
      <c r="D10" s="64"/>
      <c r="E10" s="64"/>
      <c r="F10" s="65" t="s">
        <v>773</v>
      </c>
      <c r="G10" s="64">
        <f>SUM(H10:J10)</f>
        <v>0</v>
      </c>
      <c r="H10" s="64"/>
      <c r="I10" s="64"/>
      <c r="J10" s="64"/>
    </row>
    <row r="11" spans="1:10">
      <c r="A11" s="65" t="s">
        <v>774</v>
      </c>
      <c r="B11" s="64">
        <f>SUM(C11:E11)</f>
        <v>0</v>
      </c>
      <c r="C11" s="64"/>
      <c r="D11" s="64"/>
      <c r="E11" s="64"/>
      <c r="F11" s="65" t="s">
        <v>775</v>
      </c>
      <c r="G11" s="64">
        <f>SUM(H11:J11)</f>
        <v>0</v>
      </c>
      <c r="H11" s="64"/>
      <c r="I11" s="64"/>
      <c r="J11" s="64"/>
    </row>
    <row r="12" spans="1:10">
      <c r="A12" s="65" t="s">
        <v>776</v>
      </c>
      <c r="B12" s="64">
        <f>SUM(C12:E12)</f>
        <v>0</v>
      </c>
      <c r="C12" s="64"/>
      <c r="D12" s="64"/>
      <c r="E12" s="64"/>
      <c r="F12" s="65" t="s">
        <v>777</v>
      </c>
      <c r="G12" s="64">
        <f>SUM(H12:J12)</f>
        <v>0</v>
      </c>
      <c r="H12" s="64"/>
      <c r="I12" s="64"/>
      <c r="J12" s="64"/>
    </row>
    <row r="13" spans="1:10">
      <c r="A13" s="65" t="s">
        <v>778</v>
      </c>
      <c r="B13" s="64">
        <f>SUM(C13:E13)</f>
        <v>0</v>
      </c>
      <c r="C13" s="64"/>
      <c r="D13" s="64"/>
      <c r="E13" s="64"/>
      <c r="F13" s="65" t="s">
        <v>779</v>
      </c>
      <c r="G13" s="64">
        <f>SUM(H13:J13)</f>
        <v>0</v>
      </c>
      <c r="H13" s="64"/>
      <c r="I13" s="64"/>
      <c r="J13" s="64"/>
    </row>
    <row r="14" spans="1:10">
      <c r="A14" s="65" t="s">
        <v>780</v>
      </c>
      <c r="B14" s="64">
        <f>SUM(C14:E14)</f>
        <v>0</v>
      </c>
      <c r="C14" s="64"/>
      <c r="D14" s="64"/>
      <c r="E14" s="64"/>
      <c r="F14" s="66" t="s">
        <v>781</v>
      </c>
      <c r="G14" s="64">
        <f>SUM(H14:J14)</f>
        <v>0</v>
      </c>
      <c r="H14" s="64"/>
      <c r="I14" s="64"/>
      <c r="J14" s="64"/>
    </row>
    <row r="15" spans="1:10">
      <c r="A15" s="65" t="s">
        <v>782</v>
      </c>
      <c r="B15" s="64">
        <f>SUM(C15:E15)</f>
        <v>0</v>
      </c>
      <c r="C15" s="64"/>
      <c r="D15" s="64"/>
      <c r="E15" s="64"/>
      <c r="F15" s="66" t="s">
        <v>783</v>
      </c>
      <c r="G15" s="64">
        <f>SUM(H15:J15)</f>
        <v>0</v>
      </c>
      <c r="H15" s="64"/>
      <c r="I15" s="64"/>
      <c r="J15" s="64"/>
    </row>
    <row r="16" spans="1:10">
      <c r="A16" s="65" t="s">
        <v>784</v>
      </c>
      <c r="B16" s="64">
        <f>SUM(C16:E16)</f>
        <v>0</v>
      </c>
      <c r="C16" s="64"/>
      <c r="D16" s="64"/>
      <c r="E16" s="64"/>
      <c r="F16" s="67" t="s">
        <v>785</v>
      </c>
      <c r="G16" s="64">
        <f>SUM(H16:J16)</f>
        <v>242</v>
      </c>
      <c r="H16" s="64">
        <v>242</v>
      </c>
      <c r="I16" s="64"/>
      <c r="J16" s="64"/>
    </row>
    <row r="17" spans="1:10">
      <c r="A17" s="65" t="s">
        <v>786</v>
      </c>
      <c r="B17" s="64">
        <f>SUM(C17:E17)</f>
        <v>0</v>
      </c>
      <c r="C17" s="64"/>
      <c r="D17" s="64"/>
      <c r="E17" s="64"/>
      <c r="F17" s="67" t="s">
        <v>787</v>
      </c>
      <c r="G17" s="64">
        <f>SUM(H17:J17)</f>
        <v>1716</v>
      </c>
      <c r="H17" s="64">
        <f t="shared" ref="H17:J17" si="3">SUM(H18:H26)</f>
        <v>812</v>
      </c>
      <c r="I17" s="64">
        <f>SUM(I18:I26)</f>
        <v>485</v>
      </c>
      <c r="J17" s="64">
        <f>SUM(J18:J26)</f>
        <v>419</v>
      </c>
    </row>
    <row r="18" spans="1:10">
      <c r="A18" s="65" t="s">
        <v>788</v>
      </c>
      <c r="B18" s="64">
        <f>SUM(C18:E18)</f>
        <v>1764</v>
      </c>
      <c r="C18" s="64">
        <v>1165</v>
      </c>
      <c r="D18" s="64"/>
      <c r="E18" s="64">
        <v>599</v>
      </c>
      <c r="F18" s="67" t="s">
        <v>789</v>
      </c>
      <c r="G18" s="64">
        <f>SUM(H18:J18)</f>
        <v>1416</v>
      </c>
      <c r="H18" s="64">
        <v>512</v>
      </c>
      <c r="I18" s="64">
        <v>485</v>
      </c>
      <c r="J18" s="64">
        <v>419</v>
      </c>
    </row>
    <row r="19" spans="1:10">
      <c r="A19" s="65" t="s">
        <v>790</v>
      </c>
      <c r="B19" s="64">
        <f>SUM(C19:E19)</f>
        <v>0</v>
      </c>
      <c r="C19" s="64"/>
      <c r="D19" s="64"/>
      <c r="E19" s="64"/>
      <c r="F19" s="67" t="s">
        <v>791</v>
      </c>
      <c r="G19" s="64">
        <f>SUM(H19:J19)</f>
        <v>0</v>
      </c>
      <c r="H19" s="64"/>
      <c r="I19" s="64"/>
      <c r="J19" s="64"/>
    </row>
    <row r="20" spans="1:10">
      <c r="A20" s="65" t="s">
        <v>792</v>
      </c>
      <c r="B20" s="64">
        <f>SUM(C20:E20)</f>
        <v>0</v>
      </c>
      <c r="C20" s="64"/>
      <c r="D20" s="64"/>
      <c r="E20" s="64"/>
      <c r="F20" s="67" t="s">
        <v>793</v>
      </c>
      <c r="G20" s="64">
        <f>SUM(H20:J20)</f>
        <v>0</v>
      </c>
      <c r="H20" s="64"/>
      <c r="I20" s="64"/>
      <c r="J20" s="64"/>
    </row>
    <row r="21" spans="1:10">
      <c r="A21" s="65" t="s">
        <v>794</v>
      </c>
      <c r="B21" s="64">
        <f>SUM(C21:E21)</f>
        <v>0</v>
      </c>
      <c r="C21" s="64"/>
      <c r="D21" s="64"/>
      <c r="E21" s="64"/>
      <c r="F21" s="67" t="s">
        <v>795</v>
      </c>
      <c r="G21" s="64">
        <f>SUM(H21:J21)</f>
        <v>0</v>
      </c>
      <c r="H21" s="64"/>
      <c r="I21" s="64"/>
      <c r="J21" s="64"/>
    </row>
    <row r="22" spans="1:10">
      <c r="A22" s="65" t="s">
        <v>796</v>
      </c>
      <c r="B22" s="64">
        <f>SUM(C22:E22)</f>
        <v>0</v>
      </c>
      <c r="C22" s="64"/>
      <c r="D22" s="64"/>
      <c r="E22" s="64"/>
      <c r="F22" s="67" t="s">
        <v>797</v>
      </c>
      <c r="G22" s="64">
        <f>SUM(H22:J22)</f>
        <v>0</v>
      </c>
      <c r="H22" s="64"/>
      <c r="I22" s="64"/>
      <c r="J22" s="64"/>
    </row>
    <row r="23" spans="1:10">
      <c r="A23" s="65" t="s">
        <v>798</v>
      </c>
      <c r="B23" s="64">
        <f>SUM(C23:E23)</f>
        <v>0</v>
      </c>
      <c r="C23" s="64"/>
      <c r="D23" s="64"/>
      <c r="E23" s="64"/>
      <c r="F23" s="67" t="s">
        <v>799</v>
      </c>
      <c r="G23" s="64">
        <f>SUM(H23:J23)</f>
        <v>0</v>
      </c>
      <c r="H23" s="64"/>
      <c r="I23" s="64"/>
      <c r="J23" s="64"/>
    </row>
    <row r="24" spans="1:10">
      <c r="A24" s="65" t="s">
        <v>800</v>
      </c>
      <c r="B24" s="64">
        <f>SUM(C24:E24)</f>
        <v>0</v>
      </c>
      <c r="C24" s="64"/>
      <c r="D24" s="64"/>
      <c r="E24" s="64"/>
      <c r="F24" s="67" t="s">
        <v>801</v>
      </c>
      <c r="G24" s="64">
        <f>SUM(H24:J24)</f>
        <v>0</v>
      </c>
      <c r="H24" s="64"/>
      <c r="I24" s="64"/>
      <c r="J24" s="64"/>
    </row>
    <row r="25" spans="1:10">
      <c r="A25" s="65" t="s">
        <v>802</v>
      </c>
      <c r="B25" s="64">
        <f>SUM(C25:E25)</f>
        <v>0</v>
      </c>
      <c r="C25" s="64"/>
      <c r="D25" s="64"/>
      <c r="E25" s="64"/>
      <c r="F25" s="67" t="s">
        <v>803</v>
      </c>
      <c r="G25" s="64">
        <f>SUM(H25:J25)</f>
        <v>300</v>
      </c>
      <c r="H25" s="64">
        <v>300</v>
      </c>
      <c r="I25" s="64">
        <f t="shared" ref="H25:J25" si="4">I26</f>
        <v>0</v>
      </c>
      <c r="J25" s="64">
        <f>J26</f>
        <v>0</v>
      </c>
    </row>
    <row r="26" spans="1:10">
      <c r="A26" s="65" t="s">
        <v>804</v>
      </c>
      <c r="B26" s="64">
        <f>SUM(C26:E26)</f>
        <v>0</v>
      </c>
      <c r="C26" s="64"/>
      <c r="D26" s="64"/>
      <c r="E26" s="64"/>
      <c r="F26" s="67" t="s">
        <v>805</v>
      </c>
      <c r="G26" s="64">
        <f>SUM(H26:J26)</f>
        <v>0</v>
      </c>
      <c r="H26" s="64"/>
      <c r="I26" s="64"/>
      <c r="J26" s="64"/>
    </row>
    <row r="27" spans="1:10">
      <c r="A27" s="65" t="s">
        <v>806</v>
      </c>
      <c r="B27" s="64">
        <f>SUM(C27:E27)</f>
        <v>0</v>
      </c>
      <c r="C27" s="64"/>
      <c r="D27" s="64"/>
      <c r="E27" s="64"/>
      <c r="F27" s="67" t="s">
        <v>807</v>
      </c>
      <c r="G27" s="64">
        <f>SUM(H27:J27)</f>
        <v>0</v>
      </c>
      <c r="H27" s="64">
        <f>H28</f>
        <v>0</v>
      </c>
      <c r="I27" s="64">
        <f t="shared" ref="H27:J27" si="5">SUM(I28:I30)</f>
        <v>0</v>
      </c>
      <c r="J27" s="64">
        <f>SUM(J28:J30)</f>
        <v>0</v>
      </c>
    </row>
    <row r="28" spans="1:10">
      <c r="A28" s="65" t="s">
        <v>808</v>
      </c>
      <c r="B28" s="64">
        <f>SUM(C28:E28)</f>
        <v>0</v>
      </c>
      <c r="C28" s="64"/>
      <c r="D28" s="64"/>
      <c r="E28" s="64"/>
      <c r="F28" s="67" t="s">
        <v>809</v>
      </c>
      <c r="G28" s="64">
        <f>SUM(H28:J28)</f>
        <v>0</v>
      </c>
      <c r="H28" s="64"/>
      <c r="I28" s="64"/>
      <c r="J28" s="64"/>
    </row>
    <row r="29" spans="1:10">
      <c r="A29" s="65" t="s">
        <v>810</v>
      </c>
      <c r="B29" s="64">
        <f>SUM(C29:E29)</f>
        <v>0</v>
      </c>
      <c r="C29" s="64"/>
      <c r="D29" s="64"/>
      <c r="E29" s="64"/>
      <c r="F29" s="67" t="s">
        <v>811</v>
      </c>
      <c r="G29" s="64">
        <f>SUM(H29:J29)</f>
        <v>0</v>
      </c>
      <c r="H29" s="64">
        <f>H30</f>
        <v>0</v>
      </c>
      <c r="I29" s="64"/>
      <c r="J29" s="64"/>
    </row>
    <row r="30" spans="1:10">
      <c r="A30" s="65" t="s">
        <v>812</v>
      </c>
      <c r="B30" s="64">
        <f>SUM(C30:E30)</f>
        <v>0</v>
      </c>
      <c r="C30" s="64"/>
      <c r="D30" s="64"/>
      <c r="E30" s="64"/>
      <c r="F30" s="67" t="s">
        <v>813</v>
      </c>
      <c r="G30" s="64">
        <f>SUM(H30:J30)</f>
        <v>0</v>
      </c>
      <c r="H30" s="64"/>
      <c r="I30" s="64"/>
      <c r="J30" s="64"/>
    </row>
    <row r="31" spans="1:10">
      <c r="A31" s="65" t="s">
        <v>814</v>
      </c>
      <c r="B31" s="64">
        <f>SUM(C31:E31)</f>
        <v>0</v>
      </c>
      <c r="C31" s="64"/>
      <c r="D31" s="64"/>
      <c r="E31" s="64"/>
      <c r="F31" s="67"/>
      <c r="G31" s="64">
        <f>SUM(H31:J31)</f>
        <v>0</v>
      </c>
      <c r="H31" s="64">
        <f t="shared" ref="H31:J31" si="6">H32</f>
        <v>0</v>
      </c>
      <c r="I31" s="64">
        <f>I32</f>
        <v>0</v>
      </c>
      <c r="J31" s="64">
        <f>J32</f>
        <v>0</v>
      </c>
    </row>
    <row r="32" spans="1:10">
      <c r="A32" s="65" t="s">
        <v>815</v>
      </c>
      <c r="B32" s="64">
        <f>SUM(C32:E32)</f>
        <v>0</v>
      </c>
      <c r="C32" s="64"/>
      <c r="D32" s="64"/>
      <c r="E32" s="64"/>
      <c r="F32" s="67"/>
      <c r="G32" s="64">
        <f>SUM(H32:J32)</f>
        <v>0</v>
      </c>
      <c r="H32" s="65"/>
      <c r="I32" s="65"/>
      <c r="J32" s="65"/>
    </row>
    <row r="33" spans="1:10">
      <c r="A33" s="65" t="s">
        <v>816</v>
      </c>
      <c r="B33" s="64">
        <f>SUM(C33:E33)</f>
        <v>0</v>
      </c>
      <c r="C33" s="64"/>
      <c r="D33" s="64"/>
      <c r="E33" s="64"/>
      <c r="F33" s="67"/>
      <c r="G33" s="64"/>
      <c r="H33" s="65"/>
      <c r="I33" s="64"/>
      <c r="J33" s="65"/>
    </row>
    <row r="34" spans="1:10">
      <c r="A34" s="65" t="s">
        <v>817</v>
      </c>
      <c r="B34" s="64">
        <f>SUM(C34:E34)</f>
        <v>0</v>
      </c>
      <c r="C34" s="64"/>
      <c r="D34" s="64"/>
      <c r="E34" s="64"/>
      <c r="F34" s="67"/>
      <c r="G34" s="64"/>
      <c r="H34" s="65"/>
      <c r="I34" s="64"/>
      <c r="J34" s="65"/>
    </row>
    <row r="35" spans="1:10">
      <c r="A35" s="65" t="s">
        <v>818</v>
      </c>
      <c r="B35" s="64">
        <f>SUM(C35:E35)</f>
        <v>0</v>
      </c>
      <c r="C35" s="64"/>
      <c r="D35" s="64"/>
      <c r="E35" s="64"/>
      <c r="F35" s="67"/>
      <c r="G35" s="64"/>
      <c r="H35" s="65"/>
      <c r="I35" s="64"/>
      <c r="J35" s="65"/>
    </row>
    <row r="36" spans="1:10">
      <c r="A36" s="65" t="s">
        <v>819</v>
      </c>
      <c r="B36" s="64">
        <f>SUM(C36:E36)</f>
        <v>143</v>
      </c>
      <c r="C36" s="64">
        <v>143</v>
      </c>
      <c r="D36" s="64"/>
      <c r="E36" s="64"/>
      <c r="F36" s="67"/>
      <c r="G36" s="64"/>
      <c r="H36" s="65"/>
      <c r="I36" s="64"/>
      <c r="J36" s="65"/>
    </row>
    <row r="37" spans="1:10">
      <c r="A37" s="65" t="s">
        <v>820</v>
      </c>
      <c r="B37" s="64"/>
      <c r="C37" s="64"/>
      <c r="D37" s="64">
        <v>693</v>
      </c>
      <c r="E37" s="64">
        <f>SUM(E38:E41)</f>
        <v>0</v>
      </c>
      <c r="F37" s="67"/>
      <c r="G37" s="64"/>
      <c r="H37" s="65"/>
      <c r="I37" s="64"/>
      <c r="J37" s="65"/>
    </row>
    <row r="38" spans="1:10">
      <c r="A38" s="65" t="s">
        <v>821</v>
      </c>
      <c r="B38" s="64">
        <f>SUM(C38:E38)</f>
        <v>900</v>
      </c>
      <c r="C38" s="64">
        <f>SUM(C39:C42)</f>
        <v>900</v>
      </c>
      <c r="D38" s="64"/>
      <c r="E38" s="64"/>
      <c r="F38" s="67"/>
      <c r="G38" s="64"/>
      <c r="H38" s="65"/>
      <c r="I38" s="64"/>
      <c r="J38" s="65"/>
    </row>
    <row r="39" spans="1:10">
      <c r="A39" s="65" t="s">
        <v>822</v>
      </c>
      <c r="B39" s="64">
        <f>SUM(C39:E39)</f>
        <v>900</v>
      </c>
      <c r="C39" s="64">
        <v>900</v>
      </c>
      <c r="D39" s="64"/>
      <c r="E39" s="64"/>
      <c r="F39" s="67"/>
      <c r="G39" s="64"/>
      <c r="H39" s="65"/>
      <c r="I39" s="64"/>
      <c r="J39" s="65"/>
    </row>
    <row r="40" spans="1:10">
      <c r="A40" s="65" t="s">
        <v>823</v>
      </c>
      <c r="B40" s="64">
        <f>SUM(C40:E40)</f>
        <v>0</v>
      </c>
      <c r="C40" s="64"/>
      <c r="D40" s="64"/>
      <c r="E40" s="64"/>
      <c r="F40" s="68"/>
      <c r="G40" s="64"/>
      <c r="H40" s="65"/>
      <c r="I40" s="64"/>
      <c r="J40" s="65"/>
    </row>
    <row r="41" spans="1:10">
      <c r="A41" s="65" t="s">
        <v>824</v>
      </c>
      <c r="B41" s="64">
        <f>SUM(C41:E41)</f>
        <v>0</v>
      </c>
      <c r="C41" s="64"/>
      <c r="D41" s="64"/>
      <c r="E41" s="64"/>
      <c r="F41" s="67"/>
      <c r="G41" s="64"/>
      <c r="H41" s="65"/>
      <c r="I41" s="64"/>
      <c r="J41" s="65"/>
    </row>
    <row r="42" spans="1:10">
      <c r="A42" s="65" t="s">
        <v>825</v>
      </c>
      <c r="B42" s="64">
        <f>SUM(C42:E42)</f>
        <v>0</v>
      </c>
      <c r="C42" s="64"/>
      <c r="D42" s="64"/>
      <c r="E42" s="64"/>
      <c r="F42" s="67"/>
      <c r="G42" s="64"/>
      <c r="H42" s="65"/>
      <c r="I42" s="64"/>
      <c r="J42" s="65"/>
    </row>
    <row r="43" spans="1:10">
      <c r="A43" s="65" t="s">
        <v>826</v>
      </c>
      <c r="B43" s="64">
        <f>SUM(C43:E43)</f>
        <v>0</v>
      </c>
      <c r="C43" s="64"/>
      <c r="D43" s="64"/>
      <c r="E43" s="64"/>
      <c r="F43" s="67"/>
      <c r="G43" s="64"/>
      <c r="H43" s="65"/>
      <c r="I43" s="64"/>
      <c r="J43" s="65"/>
    </row>
    <row r="44" spans="1:10">
      <c r="A44" s="65" t="s">
        <v>827</v>
      </c>
      <c r="B44" s="64">
        <f>SUM(C44:E44)</f>
        <v>0</v>
      </c>
      <c r="C44" s="64"/>
      <c r="D44" s="64"/>
      <c r="E44" s="64"/>
      <c r="F44" s="68"/>
      <c r="G44" s="64"/>
      <c r="H44" s="65"/>
      <c r="I44" s="64"/>
      <c r="J44" s="65"/>
    </row>
    <row r="45" spans="1:10">
      <c r="A45" s="65" t="s">
        <v>828</v>
      </c>
      <c r="B45" s="64">
        <f>SUM(C45:E45)</f>
        <v>0</v>
      </c>
      <c r="C45" s="64"/>
      <c r="D45" s="64"/>
      <c r="E45" s="64"/>
      <c r="F45" s="65"/>
      <c r="G45" s="64"/>
      <c r="H45" s="65"/>
      <c r="I45" s="64"/>
      <c r="J45" s="65"/>
    </row>
    <row r="46" spans="1:10">
      <c r="A46" s="65" t="s">
        <v>829</v>
      </c>
      <c r="B46" s="64">
        <f>SUM(C46:E46)</f>
        <v>0</v>
      </c>
      <c r="C46" s="64"/>
      <c r="D46" s="64"/>
      <c r="E46" s="64"/>
      <c r="F46" s="65"/>
      <c r="G46" s="64"/>
      <c r="H46" s="65"/>
      <c r="I46" s="64"/>
      <c r="J46" s="65"/>
    </row>
    <row r="47" spans="1:10">
      <c r="A47" s="65" t="s">
        <v>830</v>
      </c>
      <c r="B47" s="64">
        <f>SUM(C47:E47)</f>
        <v>0</v>
      </c>
      <c r="C47" s="64"/>
      <c r="D47" s="64"/>
      <c r="E47" s="64"/>
      <c r="F47" s="65"/>
      <c r="G47" s="64"/>
      <c r="H47" s="65"/>
      <c r="I47" s="64"/>
      <c r="J47" s="65"/>
    </row>
    <row r="48" spans="1:10">
      <c r="A48" s="65" t="s">
        <v>831</v>
      </c>
      <c r="B48" s="64">
        <f>SUM(C48:E48)</f>
        <v>0</v>
      </c>
      <c r="C48" s="64"/>
      <c r="D48" s="64"/>
      <c r="E48" s="64"/>
      <c r="F48" s="65"/>
      <c r="G48" s="64"/>
      <c r="H48" s="65"/>
      <c r="I48" s="64"/>
      <c r="J48" s="65"/>
    </row>
    <row r="49" spans="1:10">
      <c r="A49" s="65" t="s">
        <v>832</v>
      </c>
      <c r="B49" s="64">
        <f>SUM(C49:E49)</f>
        <v>0</v>
      </c>
      <c r="C49" s="64"/>
      <c r="D49" s="64"/>
      <c r="E49" s="64"/>
      <c r="F49" s="65"/>
      <c r="G49" s="64"/>
      <c r="H49" s="65"/>
      <c r="I49" s="64"/>
      <c r="J49" s="65"/>
    </row>
    <row r="50" spans="1:10">
      <c r="A50" s="65" t="s">
        <v>833</v>
      </c>
      <c r="B50" s="64">
        <f>SUM(C50:E50)</f>
        <v>0</v>
      </c>
      <c r="C50" s="64"/>
      <c r="D50" s="64"/>
      <c r="E50" s="64"/>
      <c r="F50" s="65"/>
      <c r="G50" s="64"/>
      <c r="H50" s="65"/>
      <c r="I50" s="64"/>
      <c r="J50" s="65"/>
    </row>
    <row r="51" spans="1:10">
      <c r="A51" s="65" t="s">
        <v>834</v>
      </c>
      <c r="B51" s="64">
        <f>SUM(C51:E51)</f>
        <v>0</v>
      </c>
      <c r="C51" s="64"/>
      <c r="D51" s="64"/>
      <c r="E51" s="64"/>
      <c r="F51" s="66"/>
      <c r="G51" s="64"/>
      <c r="H51" s="65"/>
      <c r="I51" s="64"/>
      <c r="J51" s="65"/>
    </row>
    <row r="52" spans="1:10">
      <c r="A52" s="65" t="s">
        <v>835</v>
      </c>
      <c r="B52" s="64">
        <f>SUM(C52:E52)</f>
        <v>0</v>
      </c>
      <c r="C52" s="64"/>
      <c r="D52" s="64"/>
      <c r="E52" s="64"/>
      <c r="F52" s="65"/>
      <c r="G52" s="64"/>
      <c r="H52" s="65"/>
      <c r="I52" s="64"/>
      <c r="J52" s="65"/>
    </row>
    <row r="53" spans="1:10">
      <c r="A53" s="65" t="s">
        <v>836</v>
      </c>
      <c r="B53" s="69"/>
      <c r="C53" s="69"/>
      <c r="D53" s="69"/>
      <c r="E53" s="69"/>
      <c r="F53" s="70"/>
      <c r="G53" s="71"/>
      <c r="H53" s="71"/>
      <c r="I53" s="71"/>
      <c r="J53" s="71">
        <f t="shared" ref="H53:J53" si="7">SUM(J6,J16,J25,J27,J31)</f>
        <v>0</v>
      </c>
    </row>
    <row r="54" spans="1:10">
      <c r="A54" s="70" t="s">
        <v>837</v>
      </c>
      <c r="B54" s="71">
        <f>SUM(C54:E54)</f>
        <v>3500</v>
      </c>
      <c r="C54" s="71">
        <f>SUM(C6,C38,C43,C49,C53)</f>
        <v>2208</v>
      </c>
      <c r="D54" s="71">
        <f>SUM(D6,D38,D43,D49,D53)</f>
        <v>693</v>
      </c>
      <c r="E54" s="71">
        <f>SUM(E6,E38,E43,E49,E53)</f>
        <v>599</v>
      </c>
      <c r="F54" s="70" t="s">
        <v>838</v>
      </c>
      <c r="G54" s="71">
        <f>SUM(H54:J54)</f>
        <v>1958</v>
      </c>
      <c r="H54" s="71">
        <f t="shared" ref="H54:J54" si="8">SUM(H6,H17,H27,H29)</f>
        <v>1054</v>
      </c>
      <c r="I54" s="71">
        <f>SUM(I6,I17,I27,I29)</f>
        <v>485</v>
      </c>
      <c r="J54" s="71">
        <f>SUM(J6,J17,J27,J29)</f>
        <v>419</v>
      </c>
    </row>
  </sheetData>
  <mergeCells count="7">
    <mergeCell ref="A1:J1"/>
    <mergeCell ref="A2:J2"/>
    <mergeCell ref="A3:J3"/>
    <mergeCell ref="B4:E4"/>
    <mergeCell ref="G4:J4"/>
    <mergeCell ref="A4:A5"/>
    <mergeCell ref="F4:F5"/>
  </mergeCells>
  <printOptions horizontalCentered="1"/>
  <pageMargins left="0.354166666666667" right="0.354166666666667" top="0.511805555555556" bottom="0.432638888888889" header="0.275" footer="0.156944444444444"/>
  <pageSetup paperSize="9" scale="64" firstPageNumber="22" pageOrder="overThenDown" orientation="landscape" useFirstPageNumber="1"/>
  <headerFooter alignWithMargins="0">
    <oddFooter>&amp;C‐ 55 ‐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6"/>
  <sheetViews>
    <sheetView showGridLines="0" workbookViewId="0">
      <selection activeCell="E20" sqref="E20"/>
    </sheetView>
  </sheetViews>
  <sheetFormatPr defaultColWidth="9" defaultRowHeight="14.25" outlineLevelCol="7"/>
  <cols>
    <col min="1" max="1" width="45" style="48" customWidth="1"/>
    <col min="2" max="4" width="12.625" style="48" customWidth="1"/>
    <col min="5" max="5" width="45" style="48" customWidth="1"/>
    <col min="6" max="6" width="12.625" style="48" customWidth="1"/>
    <col min="7" max="8" width="12.625" style="49" customWidth="1"/>
    <col min="9" max="9" width="9" style="48"/>
    <col min="10" max="10" width="12.875" style="48" customWidth="1"/>
    <col min="11" max="11" width="20.25" style="48" customWidth="1"/>
    <col min="12" max="16384" width="9" style="48"/>
  </cols>
  <sheetData>
    <row r="1" ht="30.2" customHeight="1" spans="1:8">
      <c r="A1" s="15" t="s">
        <v>80</v>
      </c>
      <c r="B1" s="15"/>
      <c r="C1" s="15"/>
      <c r="D1" s="15"/>
      <c r="E1" s="15"/>
      <c r="F1" s="15"/>
      <c r="G1" s="15"/>
      <c r="H1" s="15"/>
    </row>
    <row r="2" customHeight="1" spans="1:8">
      <c r="A2" s="16"/>
      <c r="B2" s="16"/>
      <c r="C2" s="16"/>
      <c r="D2" s="16"/>
      <c r="E2" s="16"/>
      <c r="F2" s="16"/>
      <c r="G2" s="16"/>
      <c r="H2" s="17" t="s">
        <v>79</v>
      </c>
    </row>
    <row r="3" customHeight="1" spans="1:8">
      <c r="A3" s="13"/>
      <c r="B3" s="13"/>
      <c r="C3" s="13"/>
      <c r="D3" s="13"/>
      <c r="E3" s="13"/>
      <c r="F3" s="13"/>
      <c r="G3" s="14"/>
      <c r="H3" s="17" t="s">
        <v>95</v>
      </c>
    </row>
    <row r="4" ht="30.75" customHeight="1" spans="1:8">
      <c r="A4" s="19" t="s">
        <v>96</v>
      </c>
      <c r="B4" s="19" t="s">
        <v>101</v>
      </c>
      <c r="C4" s="19" t="s">
        <v>102</v>
      </c>
      <c r="D4" s="19" t="s">
        <v>103</v>
      </c>
      <c r="E4" s="19" t="s">
        <v>96</v>
      </c>
      <c r="F4" s="19" t="s">
        <v>101</v>
      </c>
      <c r="G4" s="19" t="s">
        <v>102</v>
      </c>
      <c r="H4" s="19" t="s">
        <v>103</v>
      </c>
    </row>
    <row r="5" ht="28.5" customHeight="1" spans="1:8">
      <c r="A5" s="31" t="s">
        <v>839</v>
      </c>
      <c r="B5" s="21">
        <v>241064.36</v>
      </c>
      <c r="C5" s="21">
        <v>225864.36</v>
      </c>
      <c r="D5" s="21">
        <v>227770.5</v>
      </c>
      <c r="E5" s="31" t="s">
        <v>840</v>
      </c>
      <c r="F5" s="21">
        <v>171403.19</v>
      </c>
      <c r="G5" s="21">
        <v>167703.19</v>
      </c>
      <c r="H5" s="21">
        <v>165844.06</v>
      </c>
    </row>
    <row r="6" ht="28.5" customHeight="1" spans="1:8">
      <c r="A6" s="44" t="s">
        <v>841</v>
      </c>
      <c r="B6" s="21">
        <v>82905.84</v>
      </c>
      <c r="C6" s="21">
        <v>82906</v>
      </c>
      <c r="D6" s="21">
        <v>59162.06</v>
      </c>
      <c r="E6" s="44" t="s">
        <v>842</v>
      </c>
      <c r="F6" s="21">
        <v>81216.05</v>
      </c>
      <c r="G6" s="21">
        <v>81216.05</v>
      </c>
      <c r="H6" s="21">
        <v>82513.12</v>
      </c>
    </row>
    <row r="7" ht="28.5" customHeight="1" spans="1:8">
      <c r="A7" s="44" t="s">
        <v>843</v>
      </c>
      <c r="B7" s="21">
        <v>86172.5</v>
      </c>
      <c r="C7" s="21">
        <v>86172.5</v>
      </c>
      <c r="D7" s="21">
        <v>79714.91</v>
      </c>
      <c r="E7" s="44" t="s">
        <v>844</v>
      </c>
      <c r="F7" s="21">
        <v>83901.05</v>
      </c>
      <c r="G7" s="21">
        <v>83901.05</v>
      </c>
      <c r="H7" s="21">
        <v>82000.69</v>
      </c>
    </row>
    <row r="8" ht="28.5" customHeight="1" spans="1:8">
      <c r="A8" s="44"/>
      <c r="B8" s="21"/>
      <c r="C8" s="21"/>
      <c r="D8" s="21"/>
      <c r="E8" s="44"/>
      <c r="F8" s="21"/>
      <c r="G8" s="21"/>
      <c r="H8" s="21"/>
    </row>
    <row r="9" ht="28.5" customHeight="1" spans="1:8">
      <c r="A9" s="50" t="s">
        <v>845</v>
      </c>
      <c r="B9" s="21">
        <f t="shared" ref="B9:H9" si="0">SUM(B5:B8)</f>
        <v>410142.7</v>
      </c>
      <c r="C9" s="21">
        <f>SUM(C5:C8)</f>
        <v>394942.86</v>
      </c>
      <c r="D9" s="21">
        <f>SUM(D5:D8)</f>
        <v>366647.47</v>
      </c>
      <c r="E9" s="50" t="s">
        <v>846</v>
      </c>
      <c r="F9" s="21">
        <f>SUM(F5:F8)</f>
        <v>336520.29</v>
      </c>
      <c r="G9" s="21">
        <f>SUM(G5:G8)</f>
        <v>332820.29</v>
      </c>
      <c r="H9" s="21">
        <f>SUM(H5:H8)</f>
        <v>330357.87</v>
      </c>
    </row>
    <row r="10" ht="28.5" customHeight="1" spans="1:8">
      <c r="A10" s="44" t="s">
        <v>847</v>
      </c>
      <c r="B10" s="21">
        <v>472388.51</v>
      </c>
      <c r="C10" s="21">
        <v>461398.48</v>
      </c>
      <c r="D10" s="21">
        <v>472388.51</v>
      </c>
      <c r="E10" s="44" t="s">
        <v>848</v>
      </c>
      <c r="F10" s="21">
        <v>551160</v>
      </c>
      <c r="G10" s="21">
        <v>539659.93</v>
      </c>
      <c r="H10" s="21">
        <v>535165</v>
      </c>
    </row>
    <row r="11" ht="28.5" customHeight="1" spans="1:8">
      <c r="A11" s="44" t="s">
        <v>849</v>
      </c>
      <c r="B11" s="21">
        <v>15161</v>
      </c>
      <c r="C11" s="21"/>
      <c r="D11" s="21">
        <v>40003</v>
      </c>
      <c r="E11" s="44" t="s">
        <v>850</v>
      </c>
      <c r="F11" s="21">
        <v>10012</v>
      </c>
      <c r="G11" s="21">
        <v>0</v>
      </c>
      <c r="H11" s="21">
        <v>13516</v>
      </c>
    </row>
    <row r="12" ht="28.5" customHeight="1" spans="1:8">
      <c r="A12" s="44"/>
      <c r="B12" s="21"/>
      <c r="C12" s="21"/>
      <c r="D12" s="21"/>
      <c r="E12" s="44"/>
      <c r="F12" s="21"/>
      <c r="G12" s="21"/>
      <c r="H12" s="21"/>
    </row>
    <row r="13" ht="28.5" customHeight="1" spans="1:8">
      <c r="A13" s="44" t="s">
        <v>851</v>
      </c>
      <c r="B13" s="21"/>
      <c r="C13" s="21"/>
      <c r="D13" s="21"/>
      <c r="E13" s="44" t="s">
        <v>852</v>
      </c>
      <c r="F13" s="21"/>
      <c r="G13" s="21"/>
      <c r="H13" s="21"/>
    </row>
    <row r="14" ht="28.5" customHeight="1" spans="1:8">
      <c r="A14" s="44"/>
      <c r="B14" s="21"/>
      <c r="C14" s="21"/>
      <c r="D14" s="21"/>
      <c r="E14" s="45"/>
      <c r="F14" s="21"/>
      <c r="G14" s="21"/>
      <c r="H14" s="21"/>
    </row>
    <row r="15" ht="28.5" customHeight="1" spans="1:8">
      <c r="A15" s="50" t="s">
        <v>853</v>
      </c>
      <c r="B15" s="21">
        <f>SUM(B9,B10,B11,B13)</f>
        <v>897692.21</v>
      </c>
      <c r="C15" s="21">
        <f>SUM(C9,C10,C11,C13)</f>
        <v>856341.34</v>
      </c>
      <c r="D15" s="21">
        <f>SUM(D9,D10,D11,D13)</f>
        <v>879038.98</v>
      </c>
      <c r="E15" s="50" t="s">
        <v>854</v>
      </c>
      <c r="F15" s="21">
        <f t="shared" ref="F15:H15" si="1">SUM(F9:F13)</f>
        <v>897692.29</v>
      </c>
      <c r="G15" s="21">
        <f>SUM(G9:G13)</f>
        <v>872480.22</v>
      </c>
      <c r="H15" s="21">
        <f>SUM(H9:H13)</f>
        <v>879038.87</v>
      </c>
    </row>
    <row r="16" ht="17.45" customHeight="1" spans="1:8">
      <c r="A16" s="51"/>
      <c r="B16" s="51"/>
      <c r="C16" s="51"/>
      <c r="D16" s="51"/>
      <c r="E16" s="51"/>
      <c r="F16" s="51"/>
      <c r="G16" s="51"/>
      <c r="H16" s="51"/>
    </row>
  </sheetData>
  <mergeCells count="2">
    <mergeCell ref="A1:H1"/>
    <mergeCell ref="A16:H16"/>
  </mergeCells>
  <pageMargins left="0.699305555555556" right="0.699305555555556" top="0.75" bottom="0.75" header="0.3" footer="0.3"/>
  <pageSetup paperSize="9" scale="74" orientation="landscape"/>
  <headerFooter alignWithMargins="0">
    <oddFooter>&amp;C‐ 56 ‐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2"/>
  <sheetViews>
    <sheetView showGridLines="0" showZeros="0" workbookViewId="0">
      <selection activeCell="E15" sqref="E15"/>
    </sheetView>
  </sheetViews>
  <sheetFormatPr defaultColWidth="9" defaultRowHeight="14.25" outlineLevelCol="4"/>
  <cols>
    <col min="1" max="1" width="50.625" style="42" customWidth="1"/>
    <col min="2" max="3" width="18.625" style="42" customWidth="1"/>
    <col min="4" max="5" width="18.625" style="43" customWidth="1"/>
    <col min="6" max="6" width="9" style="42"/>
    <col min="7" max="7" width="12.875" style="42" customWidth="1"/>
    <col min="8" max="8" width="20.25" style="42" customWidth="1"/>
    <col min="9" max="16384" width="9" style="42"/>
  </cols>
  <sheetData>
    <row r="1" ht="30.2" customHeight="1" spans="1:5">
      <c r="A1" s="15" t="s">
        <v>83</v>
      </c>
      <c r="B1" s="15"/>
      <c r="C1" s="15"/>
      <c r="D1" s="15"/>
      <c r="E1" s="15"/>
    </row>
    <row r="2" customHeight="1" spans="1:5">
      <c r="A2" s="16"/>
      <c r="B2" s="16"/>
      <c r="C2" s="16"/>
      <c r="D2" s="16"/>
      <c r="E2" s="17" t="s">
        <v>82</v>
      </c>
    </row>
    <row r="3" customHeight="1" spans="1:5">
      <c r="A3" s="13"/>
      <c r="B3" s="13"/>
      <c r="C3" s="13"/>
      <c r="D3" s="14"/>
      <c r="E3" s="17" t="s">
        <v>95</v>
      </c>
    </row>
    <row r="4" ht="30.75" customHeight="1" spans="1:5">
      <c r="A4" s="19" t="s">
        <v>855</v>
      </c>
      <c r="B4" s="19" t="s">
        <v>101</v>
      </c>
      <c r="C4" s="19" t="s">
        <v>102</v>
      </c>
      <c r="D4" s="19" t="s">
        <v>103</v>
      </c>
      <c r="E4" s="19" t="s">
        <v>856</v>
      </c>
    </row>
    <row r="5" ht="28.5" customHeight="1" spans="1:5">
      <c r="A5" s="20" t="s">
        <v>857</v>
      </c>
      <c r="B5" s="29">
        <f>B6+B10+B14</f>
        <v>410142.7</v>
      </c>
      <c r="C5" s="29">
        <f>C6+C10+C14</f>
        <v>394942.86</v>
      </c>
      <c r="D5" s="29">
        <f>D6+D10+D14</f>
        <v>366647.47</v>
      </c>
      <c r="E5" s="30">
        <f t="shared" ref="E5:E17" si="0">D5/B5</f>
        <v>0.893950983401631</v>
      </c>
    </row>
    <row r="6" ht="28.5" customHeight="1" spans="1:5">
      <c r="A6" s="31" t="s">
        <v>839</v>
      </c>
      <c r="B6" s="29">
        <v>241064.36</v>
      </c>
      <c r="C6" s="29">
        <v>225864.36</v>
      </c>
      <c r="D6" s="29">
        <v>227770.5</v>
      </c>
      <c r="E6" s="30">
        <f>D6/B6</f>
        <v>0.944853482281661</v>
      </c>
    </row>
    <row r="7" ht="28.5" customHeight="1" spans="1:5">
      <c r="A7" s="31" t="s">
        <v>858</v>
      </c>
      <c r="B7" s="29">
        <v>232206.96</v>
      </c>
      <c r="C7" s="29">
        <v>217006.96</v>
      </c>
      <c r="D7" s="29">
        <v>221474.86</v>
      </c>
      <c r="E7" s="30">
        <f>D7/B7</f>
        <v>0.953782177760735</v>
      </c>
    </row>
    <row r="8" ht="28.5" customHeight="1" spans="1:5">
      <c r="A8" s="31" t="s">
        <v>859</v>
      </c>
      <c r="B8" s="29">
        <v>4774.19</v>
      </c>
      <c r="C8" s="29">
        <v>4774.19</v>
      </c>
      <c r="D8" s="29">
        <v>4458.29</v>
      </c>
      <c r="E8" s="30">
        <f>D8/B8</f>
        <v>0.933831707577621</v>
      </c>
    </row>
    <row r="9" ht="28.5" customHeight="1" spans="1:5">
      <c r="A9" s="31" t="s">
        <v>860</v>
      </c>
      <c r="B9" s="29">
        <v>2430</v>
      </c>
      <c r="C9" s="29">
        <v>2430</v>
      </c>
      <c r="D9" s="29">
        <v>0</v>
      </c>
      <c r="E9" s="30">
        <f>D9/B9</f>
        <v>0</v>
      </c>
    </row>
    <row r="10" ht="28.5" customHeight="1" spans="1:5">
      <c r="A10" s="44" t="s">
        <v>841</v>
      </c>
      <c r="B10" s="29">
        <v>82905.84</v>
      </c>
      <c r="C10" s="29">
        <v>82906</v>
      </c>
      <c r="D10" s="29">
        <v>59162.06</v>
      </c>
      <c r="E10" s="30">
        <f>D10/B10</f>
        <v>0.713605458915801</v>
      </c>
    </row>
    <row r="11" ht="28.5" customHeight="1" spans="1:5">
      <c r="A11" s="31" t="s">
        <v>858</v>
      </c>
      <c r="B11" s="29">
        <v>26903.84</v>
      </c>
      <c r="C11" s="29">
        <v>26903.84</v>
      </c>
      <c r="D11" s="29">
        <v>29552.68</v>
      </c>
      <c r="E11" s="30">
        <f>D11/B11</f>
        <v>1.09845583381406</v>
      </c>
    </row>
    <row r="12" ht="28.5" customHeight="1" spans="1:5">
      <c r="A12" s="31" t="s">
        <v>859</v>
      </c>
      <c r="B12" s="29">
        <v>100</v>
      </c>
      <c r="C12" s="29">
        <v>100</v>
      </c>
      <c r="D12" s="29">
        <v>197.84</v>
      </c>
      <c r="E12" s="30">
        <f>D12/B12</f>
        <v>1.9784</v>
      </c>
    </row>
    <row r="13" ht="28.5" customHeight="1" spans="1:5">
      <c r="A13" s="31" t="s">
        <v>860</v>
      </c>
      <c r="B13" s="29">
        <v>55731</v>
      </c>
      <c r="C13" s="29">
        <v>55731</v>
      </c>
      <c r="D13" s="29">
        <v>28450.01</v>
      </c>
      <c r="E13" s="30">
        <f>D13/B13</f>
        <v>0.510488058710592</v>
      </c>
    </row>
    <row r="14" ht="28.5" customHeight="1" spans="1:5">
      <c r="A14" s="44" t="s">
        <v>843</v>
      </c>
      <c r="B14" s="29">
        <v>86172.5</v>
      </c>
      <c r="C14" s="29">
        <v>86172.5</v>
      </c>
      <c r="D14" s="29">
        <v>79714.91</v>
      </c>
      <c r="E14" s="30">
        <f>D14/B14</f>
        <v>0.925062055760248</v>
      </c>
    </row>
    <row r="15" ht="28.5" customHeight="1" spans="1:5">
      <c r="A15" s="31" t="s">
        <v>858</v>
      </c>
      <c r="B15" s="29">
        <v>31212.43</v>
      </c>
      <c r="C15" s="29">
        <v>31212.43</v>
      </c>
      <c r="D15" s="29">
        <v>26745.48</v>
      </c>
      <c r="E15" s="30">
        <f>D15/B15</f>
        <v>0.856885542074103</v>
      </c>
    </row>
    <row r="16" ht="28.5" customHeight="1" spans="1:5">
      <c r="A16" s="31" t="s">
        <v>859</v>
      </c>
      <c r="B16" s="29">
        <v>540</v>
      </c>
      <c r="C16" s="29">
        <v>540</v>
      </c>
      <c r="D16" s="29">
        <v>51492.67</v>
      </c>
      <c r="E16" s="30">
        <f>D16/B16</f>
        <v>95.3567962962963</v>
      </c>
    </row>
    <row r="17" ht="28.5" customHeight="1" spans="1:5">
      <c r="A17" s="31" t="s">
        <v>860</v>
      </c>
      <c r="B17" s="29">
        <v>54420.07</v>
      </c>
      <c r="C17" s="29">
        <v>54420.07</v>
      </c>
      <c r="D17" s="29">
        <v>671.27</v>
      </c>
      <c r="E17" s="30">
        <f>D17/B17</f>
        <v>0.0123349712707095</v>
      </c>
    </row>
    <row r="18" ht="28.5" customHeight="1" spans="1:5">
      <c r="A18" s="44"/>
      <c r="B18" s="45"/>
      <c r="C18" s="45"/>
      <c r="D18" s="45"/>
      <c r="E18" s="46"/>
    </row>
    <row r="19" ht="28.5" customHeight="1" spans="1:5">
      <c r="A19" s="44"/>
      <c r="B19" s="45"/>
      <c r="C19" s="45"/>
      <c r="D19" s="45"/>
      <c r="E19" s="46"/>
    </row>
    <row r="20" ht="28.5" customHeight="1" spans="1:5">
      <c r="A20" s="44"/>
      <c r="B20" s="45"/>
      <c r="C20" s="45"/>
      <c r="D20" s="45"/>
      <c r="E20" s="46"/>
    </row>
    <row r="21" ht="28.5" customHeight="1" spans="1:5">
      <c r="A21" s="44"/>
      <c r="B21" s="45"/>
      <c r="C21" s="45"/>
      <c r="D21" s="45"/>
      <c r="E21" s="46"/>
    </row>
    <row r="22" ht="28.5" customHeight="1" spans="1:5">
      <c r="A22" s="44"/>
      <c r="B22" s="45"/>
      <c r="C22" s="45"/>
      <c r="D22" s="45"/>
      <c r="E22" s="46"/>
    </row>
    <row r="23" ht="28.5" customHeight="1" spans="1:5">
      <c r="A23" s="44"/>
      <c r="B23" s="45"/>
      <c r="C23" s="45"/>
      <c r="D23" s="45"/>
      <c r="E23" s="46"/>
    </row>
    <row r="24" ht="28.5" customHeight="1" spans="1:5">
      <c r="A24" s="44"/>
      <c r="B24" s="45"/>
      <c r="C24" s="45"/>
      <c r="D24" s="45"/>
      <c r="E24" s="46"/>
    </row>
    <row r="25" ht="28.5" customHeight="1" spans="1:5">
      <c r="A25" s="44"/>
      <c r="B25" s="45"/>
      <c r="C25" s="45"/>
      <c r="D25" s="45"/>
      <c r="E25" s="46"/>
    </row>
    <row r="26" ht="28.5" customHeight="1" spans="1:5">
      <c r="A26" s="44"/>
      <c r="B26" s="45"/>
      <c r="C26" s="45"/>
      <c r="D26" s="45"/>
      <c r="E26" s="46"/>
    </row>
    <row r="27" ht="28.5" customHeight="1" spans="1:5">
      <c r="A27" s="44"/>
      <c r="B27" s="45"/>
      <c r="C27" s="45"/>
      <c r="D27" s="45"/>
      <c r="E27" s="46"/>
    </row>
    <row r="28" ht="28.5" customHeight="1" spans="1:5">
      <c r="A28" s="44"/>
      <c r="B28" s="45"/>
      <c r="C28" s="45"/>
      <c r="D28" s="45"/>
      <c r="E28" s="46"/>
    </row>
    <row r="29" ht="28.5" customHeight="1" spans="1:5">
      <c r="A29" s="44"/>
      <c r="B29" s="45"/>
      <c r="C29" s="45"/>
      <c r="D29" s="45"/>
      <c r="E29" s="46"/>
    </row>
    <row r="30" ht="28.5" customHeight="1" spans="1:5">
      <c r="A30" s="44"/>
      <c r="B30" s="45"/>
      <c r="C30" s="45"/>
      <c r="D30" s="45"/>
      <c r="E30" s="46"/>
    </row>
    <row r="31" ht="28.5" customHeight="1" spans="1:5">
      <c r="A31" s="44"/>
      <c r="B31" s="45"/>
      <c r="C31" s="45"/>
      <c r="D31" s="45"/>
      <c r="E31" s="46"/>
    </row>
    <row r="32" ht="17.45" customHeight="1" spans="1:5">
      <c r="A32" s="47"/>
      <c r="B32" s="47"/>
      <c r="C32" s="47"/>
      <c r="D32" s="47"/>
      <c r="E32" s="47"/>
    </row>
  </sheetData>
  <mergeCells count="2">
    <mergeCell ref="A1:E1"/>
    <mergeCell ref="A32:E32"/>
  </mergeCells>
  <printOptions horizontalCentered="1"/>
  <pageMargins left="0.275" right="0.196527777777778" top="0.826388888888889" bottom="0.432638888888889" header="0.472222222222222" footer="0.156944444444444"/>
  <pageSetup paperSize="9" firstPageNumber="24" orientation="landscape" useFirstPageNumber="1"/>
  <headerFooter alignWithMargins="0">
    <oddFooter>&amp;C‐ 57 ‐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7"/>
  <sheetViews>
    <sheetView showGridLines="0" showZeros="0" workbookViewId="0">
      <selection activeCell="D19" sqref="D19"/>
    </sheetView>
  </sheetViews>
  <sheetFormatPr defaultColWidth="9" defaultRowHeight="14.25" outlineLevelCol="4"/>
  <cols>
    <col min="1" max="1" width="51.125" style="13" customWidth="1"/>
    <col min="2" max="3" width="18.625" style="13" customWidth="1"/>
    <col min="4" max="5" width="18.625" style="14" customWidth="1"/>
    <col min="6" max="16384" width="9" style="13"/>
  </cols>
  <sheetData>
    <row r="1" ht="30.2" customHeight="1" spans="1:5">
      <c r="A1" s="15" t="s">
        <v>86</v>
      </c>
      <c r="B1" s="15"/>
      <c r="C1" s="15"/>
      <c r="D1" s="15"/>
      <c r="E1" s="15"/>
    </row>
    <row r="2" ht="18" customHeight="1" spans="1:5">
      <c r="A2" s="16"/>
      <c r="B2" s="16"/>
      <c r="C2" s="16"/>
      <c r="D2" s="16"/>
      <c r="E2" s="17" t="s">
        <v>85</v>
      </c>
    </row>
    <row r="3" ht="18" customHeight="1" spans="1:5">
      <c r="A3" s="27"/>
      <c r="B3" s="27"/>
      <c r="C3" s="27"/>
      <c r="D3" s="28"/>
      <c r="E3" s="17" t="s">
        <v>95</v>
      </c>
    </row>
    <row r="4" ht="36" customHeight="1" spans="1:5">
      <c r="A4" s="19" t="s">
        <v>861</v>
      </c>
      <c r="B4" s="19" t="s">
        <v>101</v>
      </c>
      <c r="C4" s="19" t="s">
        <v>102</v>
      </c>
      <c r="D4" s="19" t="s">
        <v>103</v>
      </c>
      <c r="E4" s="19" t="s">
        <v>856</v>
      </c>
    </row>
    <row r="5" ht="25.35" customHeight="1" spans="1:5">
      <c r="A5" s="20" t="s">
        <v>862</v>
      </c>
      <c r="B5" s="29">
        <f>SUM(B9+B7+B11)</f>
        <v>336520.29</v>
      </c>
      <c r="C5" s="29">
        <f>SUM(C9+C7+C11)</f>
        <v>332820.29</v>
      </c>
      <c r="D5" s="29">
        <f>SUM(D9+D7+D11)</f>
        <v>330357.87</v>
      </c>
      <c r="E5" s="30">
        <f t="shared" ref="E5:E12" si="0">D5/B5</f>
        <v>0.98168782036887</v>
      </c>
    </row>
    <row r="6" ht="25.35" customHeight="1" spans="1:5">
      <c r="A6" s="31" t="s">
        <v>863</v>
      </c>
      <c r="B6" s="29">
        <f>B10+B8+B12</f>
        <v>317940.5</v>
      </c>
      <c r="C6" s="29">
        <f>C10+C8+C12</f>
        <v>314240.5</v>
      </c>
      <c r="D6" s="29">
        <f>D10+D8+D12</f>
        <v>302916.81</v>
      </c>
      <c r="E6" s="30">
        <f>D6/B6</f>
        <v>0.952746850432707</v>
      </c>
    </row>
    <row r="7" ht="25.35" customHeight="1" spans="1:5">
      <c r="A7" s="32" t="s">
        <v>864</v>
      </c>
      <c r="B7" s="33">
        <v>171403.19</v>
      </c>
      <c r="C7" s="33">
        <v>167703.19</v>
      </c>
      <c r="D7" s="29">
        <v>165844.06</v>
      </c>
      <c r="E7" s="30">
        <f>D7/B7</f>
        <v>0.967566939681811</v>
      </c>
    </row>
    <row r="8" ht="25.35" customHeight="1" spans="1:5">
      <c r="A8" s="32" t="s">
        <v>865</v>
      </c>
      <c r="B8" s="33">
        <v>164879.41</v>
      </c>
      <c r="C8" s="33">
        <v>161179.41</v>
      </c>
      <c r="D8" s="29">
        <v>158318.2</v>
      </c>
      <c r="E8" s="30">
        <f>D8/B8</f>
        <v>0.960206007529988</v>
      </c>
    </row>
    <row r="9" ht="25.35" customHeight="1" spans="1:5">
      <c r="A9" s="32" t="s">
        <v>842</v>
      </c>
      <c r="B9" s="33">
        <v>81216.05</v>
      </c>
      <c r="C9" s="33">
        <v>81216.05</v>
      </c>
      <c r="D9" s="29">
        <v>82513.12</v>
      </c>
      <c r="E9" s="30">
        <f>D9/B9</f>
        <v>1.01597061172022</v>
      </c>
    </row>
    <row r="10" ht="25.35" customHeight="1" spans="1:5">
      <c r="A10" s="32" t="s">
        <v>866</v>
      </c>
      <c r="B10" s="33">
        <v>81116.05</v>
      </c>
      <c r="C10" s="33">
        <v>81116.05</v>
      </c>
      <c r="D10" s="29">
        <v>82427.6</v>
      </c>
      <c r="E10" s="30">
        <f>D10/B10</f>
        <v>1.01616880999506</v>
      </c>
    </row>
    <row r="11" ht="25.35" customHeight="1" spans="1:5">
      <c r="A11" s="32" t="s">
        <v>844</v>
      </c>
      <c r="B11" s="33">
        <v>83901.05</v>
      </c>
      <c r="C11" s="33">
        <v>83901.05</v>
      </c>
      <c r="D11" s="29">
        <v>82000.69</v>
      </c>
      <c r="E11" s="30">
        <f>D11/B11</f>
        <v>0.977349985488859</v>
      </c>
    </row>
    <row r="12" ht="25.35" customHeight="1" spans="1:5">
      <c r="A12" s="32" t="s">
        <v>867</v>
      </c>
      <c r="B12" s="33">
        <v>71945.04</v>
      </c>
      <c r="C12" s="33">
        <v>71945.04</v>
      </c>
      <c r="D12" s="29">
        <v>62171.01</v>
      </c>
      <c r="E12" s="30">
        <f>D12/B12</f>
        <v>0.864145881356102</v>
      </c>
    </row>
    <row r="13" ht="24" customHeight="1" spans="1:5">
      <c r="A13" s="34"/>
      <c r="B13" s="35"/>
      <c r="C13" s="35"/>
      <c r="D13" s="36"/>
      <c r="E13" s="37"/>
    </row>
    <row r="14" ht="24" customHeight="1" spans="1:5">
      <c r="A14" s="38"/>
      <c r="B14" s="39"/>
      <c r="C14" s="39"/>
      <c r="D14" s="40"/>
      <c r="E14" s="37"/>
    </row>
    <row r="15" ht="24" customHeight="1" spans="1:5">
      <c r="A15" s="34"/>
      <c r="B15" s="35"/>
      <c r="C15" s="35"/>
      <c r="D15" s="40"/>
      <c r="E15" s="37"/>
    </row>
    <row r="16" ht="24" customHeight="1" spans="1:5">
      <c r="A16" s="41"/>
      <c r="B16" s="35"/>
      <c r="C16" s="35"/>
      <c r="D16" s="40"/>
      <c r="E16" s="37"/>
    </row>
    <row r="17" ht="24" customHeight="1" spans="1:5">
      <c r="A17" s="34"/>
      <c r="B17" s="35"/>
      <c r="C17" s="35"/>
      <c r="D17" s="40"/>
      <c r="E17" s="37"/>
    </row>
  </sheetData>
  <mergeCells count="1">
    <mergeCell ref="A1:E1"/>
  </mergeCells>
  <printOptions horizontalCentered="1"/>
  <pageMargins left="0.196527777777778" right="0.196527777777778" top="0.826388888888889" bottom="0.432638888888889" header="0.393055555555556" footer="0.156944444444444"/>
  <pageSetup paperSize="9" firstPageNumber="26" orientation="landscape" useFirstPageNumber="1"/>
  <headerFooter alignWithMargins="0">
    <oddFooter>&amp;C‐ 58 ‐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0"/>
  <sheetViews>
    <sheetView showGridLines="0" showZeros="0" workbookViewId="0">
      <selection activeCell="A9" sqref="A9:E9"/>
    </sheetView>
  </sheetViews>
  <sheetFormatPr defaultColWidth="9" defaultRowHeight="14.25" outlineLevelCol="4"/>
  <cols>
    <col min="1" max="1" width="52.625" style="13" customWidth="1"/>
    <col min="2" max="4" width="18.625" style="14" customWidth="1"/>
    <col min="5" max="5" width="18.625" style="13" customWidth="1"/>
    <col min="6" max="16384" width="9" style="13"/>
  </cols>
  <sheetData>
    <row r="1" ht="30.2" customHeight="1" spans="1:5">
      <c r="A1" s="15" t="s">
        <v>89</v>
      </c>
      <c r="B1" s="15"/>
      <c r="C1" s="15"/>
      <c r="D1" s="15"/>
      <c r="E1" s="15"/>
    </row>
    <row r="2" ht="19.5" customHeight="1" spans="1:5">
      <c r="A2" s="16"/>
      <c r="B2" s="16"/>
      <c r="C2" s="16"/>
      <c r="D2" s="16"/>
      <c r="E2" s="17" t="s">
        <v>88</v>
      </c>
    </row>
    <row r="3" ht="19.5" customHeight="1" spans="4:5">
      <c r="D3" s="18" t="s">
        <v>95</v>
      </c>
      <c r="E3" s="18"/>
    </row>
    <row r="4" ht="40.7" customHeight="1" spans="1:5">
      <c r="A4" s="19" t="s">
        <v>868</v>
      </c>
      <c r="B4" s="19" t="s">
        <v>101</v>
      </c>
      <c r="C4" s="19" t="s">
        <v>102</v>
      </c>
      <c r="D4" s="19" t="s">
        <v>103</v>
      </c>
      <c r="E4" s="19" t="s">
        <v>856</v>
      </c>
    </row>
    <row r="5" ht="27.75" customHeight="1" spans="1:5">
      <c r="A5" s="20" t="s">
        <v>869</v>
      </c>
      <c r="B5" s="21">
        <f>SUM(B6:B8)</f>
        <v>551160</v>
      </c>
      <c r="C5" s="21">
        <f>SUM(C6:C8)</f>
        <v>539659.93</v>
      </c>
      <c r="D5" s="21">
        <f>SUM(D6:D8)</f>
        <v>535165</v>
      </c>
      <c r="E5" s="22">
        <f t="shared" ref="E5:E8" si="0">D5/B5</f>
        <v>0.970979388925176</v>
      </c>
    </row>
    <row r="6" ht="27.75" customHeight="1" spans="1:5">
      <c r="A6" s="23" t="s">
        <v>870</v>
      </c>
      <c r="B6" s="21">
        <v>487280</v>
      </c>
      <c r="C6" s="21">
        <v>475779.56</v>
      </c>
      <c r="D6" s="21">
        <v>479545</v>
      </c>
      <c r="E6" s="22">
        <f>D6/B6</f>
        <v>0.98412616975866</v>
      </c>
    </row>
    <row r="7" ht="27.75" customHeight="1" spans="1:5">
      <c r="A7" s="23" t="s">
        <v>871</v>
      </c>
      <c r="B7" s="21">
        <v>8524</v>
      </c>
      <c r="C7" s="21">
        <v>8523.96</v>
      </c>
      <c r="D7" s="21">
        <v>4821</v>
      </c>
      <c r="E7" s="22">
        <f>D7/B7</f>
        <v>0.565579540122008</v>
      </c>
    </row>
    <row r="8" ht="27.75" customHeight="1" spans="1:5">
      <c r="A8" s="23" t="s">
        <v>872</v>
      </c>
      <c r="B8" s="21">
        <v>55356</v>
      </c>
      <c r="C8" s="21">
        <v>55356.41</v>
      </c>
      <c r="D8" s="21">
        <v>50799</v>
      </c>
      <c r="E8" s="22">
        <f>D8/B8</f>
        <v>0.917678300455235</v>
      </c>
    </row>
    <row r="9" ht="28.5" customHeight="1" spans="1:5">
      <c r="A9" s="24"/>
      <c r="B9" s="24"/>
      <c r="C9" s="24"/>
      <c r="D9" s="24"/>
      <c r="E9" s="24"/>
    </row>
    <row r="10" spans="2:5">
      <c r="B10" s="25"/>
      <c r="C10" s="25"/>
      <c r="D10" s="25"/>
      <c r="E10" s="26"/>
    </row>
    <row r="11" spans="2:5">
      <c r="B11" s="25"/>
      <c r="C11" s="25"/>
      <c r="D11" s="25"/>
      <c r="E11" s="26"/>
    </row>
    <row r="12" spans="2:5">
      <c r="B12" s="25"/>
      <c r="C12" s="25"/>
      <c r="D12" s="25"/>
      <c r="E12" s="26"/>
    </row>
    <row r="13" spans="2:5">
      <c r="B13" s="25"/>
      <c r="C13" s="25"/>
      <c r="D13" s="25"/>
      <c r="E13" s="26"/>
    </row>
    <row r="14" spans="2:5">
      <c r="B14" s="25"/>
      <c r="C14" s="25"/>
      <c r="D14" s="25"/>
      <c r="E14" s="26"/>
    </row>
    <row r="15" spans="2:5">
      <c r="B15" s="25"/>
      <c r="C15" s="25"/>
      <c r="D15" s="25"/>
      <c r="E15" s="26"/>
    </row>
    <row r="16" spans="2:5">
      <c r="B16" s="25"/>
      <c r="C16" s="25"/>
      <c r="D16" s="25"/>
      <c r="E16" s="26"/>
    </row>
    <row r="17" spans="2:5">
      <c r="B17" s="25"/>
      <c r="C17" s="25"/>
      <c r="D17" s="25"/>
      <c r="E17" s="26"/>
    </row>
    <row r="18" spans="2:5">
      <c r="B18" s="25"/>
      <c r="C18" s="25"/>
      <c r="D18" s="25"/>
      <c r="E18" s="26"/>
    </row>
    <row r="19" spans="2:5">
      <c r="B19" s="25"/>
      <c r="C19" s="25"/>
      <c r="D19" s="25"/>
      <c r="E19" s="26"/>
    </row>
    <row r="20" spans="2:5">
      <c r="B20" s="25"/>
      <c r="C20" s="25"/>
      <c r="D20" s="25"/>
      <c r="E20" s="26"/>
    </row>
    <row r="21" spans="2:5">
      <c r="B21" s="25"/>
      <c r="C21" s="25"/>
      <c r="D21" s="25"/>
      <c r="E21" s="26"/>
    </row>
    <row r="22" spans="2:5">
      <c r="B22" s="25"/>
      <c r="C22" s="25"/>
      <c r="D22" s="25"/>
      <c r="E22" s="26"/>
    </row>
    <row r="23" spans="2:5">
      <c r="B23" s="25"/>
      <c r="C23" s="25"/>
      <c r="D23" s="25"/>
      <c r="E23" s="26"/>
    </row>
    <row r="24" spans="2:5">
      <c r="B24" s="25"/>
      <c r="C24" s="25"/>
      <c r="D24" s="25"/>
      <c r="E24" s="26"/>
    </row>
    <row r="25" spans="2:5">
      <c r="B25" s="25"/>
      <c r="C25" s="25"/>
      <c r="D25" s="25"/>
      <c r="E25" s="26"/>
    </row>
    <row r="26" spans="2:5">
      <c r="B26" s="25"/>
      <c r="C26" s="25"/>
      <c r="D26" s="25"/>
      <c r="E26" s="26"/>
    </row>
    <row r="27" spans="2:5">
      <c r="B27" s="25"/>
      <c r="C27" s="25"/>
      <c r="D27" s="25"/>
      <c r="E27" s="26"/>
    </row>
    <row r="28" spans="2:5">
      <c r="B28" s="25"/>
      <c r="C28" s="25"/>
      <c r="D28" s="25"/>
      <c r="E28" s="26"/>
    </row>
    <row r="29" spans="2:5">
      <c r="B29" s="25"/>
      <c r="C29" s="25"/>
      <c r="D29" s="25"/>
      <c r="E29" s="26"/>
    </row>
    <row r="30" spans="2:5">
      <c r="B30" s="25"/>
      <c r="C30" s="25"/>
      <c r="D30" s="25"/>
      <c r="E30" s="26"/>
    </row>
  </sheetData>
  <mergeCells count="3">
    <mergeCell ref="A1:E1"/>
    <mergeCell ref="D3:E3"/>
    <mergeCell ref="A9:E9"/>
  </mergeCells>
  <printOptions horizontalCentered="1"/>
  <pageMargins left="0.196527777777778" right="0.196527777777778" top="0.786805555555556" bottom="0.432638888888889" header="0.393055555555556" footer="0.156944444444444"/>
  <pageSetup paperSize="9" firstPageNumber="27" orientation="landscape" useFirstPageNumber="1"/>
  <headerFooter alignWithMargins="0">
    <oddFooter>&amp;C‐ 59 ‐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9"/>
    <pageSetUpPr fitToPage="1"/>
  </sheetPr>
  <dimension ref="A1:L25"/>
  <sheetViews>
    <sheetView showGridLines="0" showZeros="0" workbookViewId="0">
      <selection activeCell="K18" sqref="K18"/>
    </sheetView>
  </sheetViews>
  <sheetFormatPr defaultColWidth="9.125" defaultRowHeight="14.25"/>
  <cols>
    <col min="1" max="1" width="29.625" style="1" customWidth="1"/>
    <col min="2" max="9" width="10.625" style="3" customWidth="1"/>
    <col min="10" max="10" width="9.125" style="4" customWidth="1"/>
    <col min="11" max="11" width="14.375" style="4" customWidth="1"/>
    <col min="12" max="262" width="9.125" style="4" customWidth="1"/>
    <col min="263" max="265" width="33.125" style="4" customWidth="1"/>
    <col min="266" max="518" width="9.125" style="4" customWidth="1"/>
    <col min="519" max="521" width="33.125" style="4" customWidth="1"/>
    <col min="522" max="774" width="9.125" style="4" customWidth="1"/>
    <col min="775" max="777" width="33.125" style="4" customWidth="1"/>
    <col min="778" max="1030" width="9.125" style="4" customWidth="1"/>
    <col min="1031" max="1033" width="33.125" style="4" customWidth="1"/>
    <col min="1034" max="1286" width="9.125" style="4" customWidth="1"/>
    <col min="1287" max="1289" width="33.125" style="4" customWidth="1"/>
    <col min="1290" max="1542" width="9.125" style="4" customWidth="1"/>
    <col min="1543" max="1545" width="33.125" style="4" customWidth="1"/>
    <col min="1546" max="1798" width="9.125" style="4" customWidth="1"/>
    <col min="1799" max="1801" width="33.125" style="4" customWidth="1"/>
    <col min="1802" max="2054" width="9.125" style="4" customWidth="1"/>
    <col min="2055" max="2057" width="33.125" style="4" customWidth="1"/>
    <col min="2058" max="2310" width="9.125" style="4" customWidth="1"/>
    <col min="2311" max="2313" width="33.125" style="4" customWidth="1"/>
    <col min="2314" max="2566" width="9.125" style="4" customWidth="1"/>
    <col min="2567" max="2569" width="33.125" style="4" customWidth="1"/>
    <col min="2570" max="2822" width="9.125" style="4" customWidth="1"/>
    <col min="2823" max="2825" width="33.125" style="4" customWidth="1"/>
    <col min="2826" max="3078" width="9.125" style="4" customWidth="1"/>
    <col min="3079" max="3081" width="33.125" style="4" customWidth="1"/>
    <col min="3082" max="3334" width="9.125" style="4" customWidth="1"/>
    <col min="3335" max="3337" width="33.125" style="4" customWidth="1"/>
    <col min="3338" max="3590" width="9.125" style="4" customWidth="1"/>
    <col min="3591" max="3593" width="33.125" style="4" customWidth="1"/>
    <col min="3594" max="3846" width="9.125" style="4" customWidth="1"/>
    <col min="3847" max="3849" width="33.125" style="4" customWidth="1"/>
    <col min="3850" max="4102" width="9.125" style="4" customWidth="1"/>
    <col min="4103" max="4105" width="33.125" style="4" customWidth="1"/>
    <col min="4106" max="4358" width="9.125" style="4" customWidth="1"/>
    <col min="4359" max="4361" width="33.125" style="4" customWidth="1"/>
    <col min="4362" max="4614" width="9.125" style="4" customWidth="1"/>
    <col min="4615" max="4617" width="33.125" style="4" customWidth="1"/>
    <col min="4618" max="4870" width="9.125" style="4" customWidth="1"/>
    <col min="4871" max="4873" width="33.125" style="4" customWidth="1"/>
    <col min="4874" max="5126" width="9.125" style="4" customWidth="1"/>
    <col min="5127" max="5129" width="33.125" style="4" customWidth="1"/>
    <col min="5130" max="5382" width="9.125" style="4" customWidth="1"/>
    <col min="5383" max="5385" width="33.125" style="4" customWidth="1"/>
    <col min="5386" max="5638" width="9.125" style="4" customWidth="1"/>
    <col min="5639" max="5641" width="33.125" style="4" customWidth="1"/>
    <col min="5642" max="5894" width="9.125" style="4" customWidth="1"/>
    <col min="5895" max="5897" width="33.125" style="4" customWidth="1"/>
    <col min="5898" max="6150" width="9.125" style="4" customWidth="1"/>
    <col min="6151" max="6153" width="33.125" style="4" customWidth="1"/>
    <col min="6154" max="6406" width="9.125" style="4" customWidth="1"/>
    <col min="6407" max="6409" width="33.125" style="4" customWidth="1"/>
    <col min="6410" max="6662" width="9.125" style="4" customWidth="1"/>
    <col min="6663" max="6665" width="33.125" style="4" customWidth="1"/>
    <col min="6666" max="6918" width="9.125" style="4" customWidth="1"/>
    <col min="6919" max="6921" width="33.125" style="4" customWidth="1"/>
    <col min="6922" max="7174" width="9.125" style="4" customWidth="1"/>
    <col min="7175" max="7177" width="33.125" style="4" customWidth="1"/>
    <col min="7178" max="7430" width="9.125" style="4" customWidth="1"/>
    <col min="7431" max="7433" width="33.125" style="4" customWidth="1"/>
    <col min="7434" max="7686" width="9.125" style="4" customWidth="1"/>
    <col min="7687" max="7689" width="33.125" style="4" customWidth="1"/>
    <col min="7690" max="7942" width="9.125" style="4" customWidth="1"/>
    <col min="7943" max="7945" width="33.125" style="4" customWidth="1"/>
    <col min="7946" max="8198" width="9.125" style="4" customWidth="1"/>
    <col min="8199" max="8201" width="33.125" style="4" customWidth="1"/>
    <col min="8202" max="8454" width="9.125" style="4" customWidth="1"/>
    <col min="8455" max="8457" width="33.125" style="4" customWidth="1"/>
    <col min="8458" max="8710" width="9.125" style="4" customWidth="1"/>
    <col min="8711" max="8713" width="33.125" style="4" customWidth="1"/>
    <col min="8714" max="8966" width="9.125" style="4" customWidth="1"/>
    <col min="8967" max="8969" width="33.125" style="4" customWidth="1"/>
    <col min="8970" max="9222" width="9.125" style="4" customWidth="1"/>
    <col min="9223" max="9225" width="33.125" style="4" customWidth="1"/>
    <col min="9226" max="9478" width="9.125" style="4" customWidth="1"/>
    <col min="9479" max="9481" width="33.125" style="4" customWidth="1"/>
    <col min="9482" max="9734" width="9.125" style="4" customWidth="1"/>
    <col min="9735" max="9737" width="33.125" style="4" customWidth="1"/>
    <col min="9738" max="9990" width="9.125" style="4" customWidth="1"/>
    <col min="9991" max="9993" width="33.125" style="4" customWidth="1"/>
    <col min="9994" max="10246" width="9.125" style="4" customWidth="1"/>
    <col min="10247" max="10249" width="33.125" style="4" customWidth="1"/>
    <col min="10250" max="10502" width="9.125" style="4" customWidth="1"/>
    <col min="10503" max="10505" width="33.125" style="4" customWidth="1"/>
    <col min="10506" max="10758" width="9.125" style="4" customWidth="1"/>
    <col min="10759" max="10761" width="33.125" style="4" customWidth="1"/>
    <col min="10762" max="11014" width="9.125" style="4" customWidth="1"/>
    <col min="11015" max="11017" width="33.125" style="4" customWidth="1"/>
    <col min="11018" max="11270" width="9.125" style="4" customWidth="1"/>
    <col min="11271" max="11273" width="33.125" style="4" customWidth="1"/>
    <col min="11274" max="11526" width="9.125" style="4" customWidth="1"/>
    <col min="11527" max="11529" width="33.125" style="4" customWidth="1"/>
    <col min="11530" max="11782" width="9.125" style="4" customWidth="1"/>
    <col min="11783" max="11785" width="33.125" style="4" customWidth="1"/>
    <col min="11786" max="12038" width="9.125" style="4" customWidth="1"/>
    <col min="12039" max="12041" width="33.125" style="4" customWidth="1"/>
    <col min="12042" max="12294" width="9.125" style="4" customWidth="1"/>
    <col min="12295" max="12297" width="33.125" style="4" customWidth="1"/>
    <col min="12298" max="12550" width="9.125" style="4" customWidth="1"/>
    <col min="12551" max="12553" width="33.125" style="4" customWidth="1"/>
    <col min="12554" max="12806" width="9.125" style="4" customWidth="1"/>
    <col min="12807" max="12809" width="33.125" style="4" customWidth="1"/>
    <col min="12810" max="13062" width="9.125" style="4" customWidth="1"/>
    <col min="13063" max="13065" width="33.125" style="4" customWidth="1"/>
    <col min="13066" max="13318" width="9.125" style="4" customWidth="1"/>
    <col min="13319" max="13321" width="33.125" style="4" customWidth="1"/>
    <col min="13322" max="13574" width="9.125" style="4" customWidth="1"/>
    <col min="13575" max="13577" width="33.125" style="4" customWidth="1"/>
    <col min="13578" max="13830" width="9.125" style="4" customWidth="1"/>
    <col min="13831" max="13833" width="33.125" style="4" customWidth="1"/>
    <col min="13834" max="14086" width="9.125" style="4" customWidth="1"/>
    <col min="14087" max="14089" width="33.125" style="4" customWidth="1"/>
    <col min="14090" max="14342" width="9.125" style="4" customWidth="1"/>
    <col min="14343" max="14345" width="33.125" style="4" customWidth="1"/>
    <col min="14346" max="14598" width="9.125" style="4" customWidth="1"/>
    <col min="14599" max="14601" width="33.125" style="4" customWidth="1"/>
    <col min="14602" max="14854" width="9.125" style="4" customWidth="1"/>
    <col min="14855" max="14857" width="33.125" style="4" customWidth="1"/>
    <col min="14858" max="15110" width="9.125" style="4" customWidth="1"/>
    <col min="15111" max="15113" width="33.125" style="4" customWidth="1"/>
    <col min="15114" max="15366" width="9.125" style="4" customWidth="1"/>
    <col min="15367" max="15369" width="33.125" style="4" customWidth="1"/>
    <col min="15370" max="15622" width="9.125" style="4" customWidth="1"/>
    <col min="15623" max="15625" width="33.125" style="4" customWidth="1"/>
    <col min="15626" max="15878" width="9.125" style="4" customWidth="1"/>
    <col min="15879" max="15881" width="33.125" style="4" customWidth="1"/>
    <col min="15882" max="16134" width="9.125" style="4" customWidth="1"/>
    <col min="16135" max="16137" width="33.125" style="4" customWidth="1"/>
    <col min="16138" max="16384" width="9.125" style="4" customWidth="1"/>
  </cols>
  <sheetData>
    <row r="1" s="1" customFormat="1" ht="33.95" customHeight="1" spans="1:9">
      <c r="A1" s="5" t="s">
        <v>93</v>
      </c>
      <c r="B1" s="6"/>
      <c r="C1" s="6"/>
      <c r="D1" s="6"/>
      <c r="E1" s="6"/>
      <c r="F1" s="6"/>
      <c r="G1" s="6"/>
      <c r="H1" s="6"/>
      <c r="I1" s="6"/>
    </row>
    <row r="2" s="1" customFormat="1" ht="17.1" customHeight="1" spans="1:9">
      <c r="A2" s="7" t="s">
        <v>92</v>
      </c>
      <c r="B2" s="7"/>
      <c r="C2" s="7"/>
      <c r="D2" s="7"/>
      <c r="E2" s="7"/>
      <c r="F2" s="7"/>
      <c r="G2" s="7"/>
      <c r="H2" s="7"/>
      <c r="I2" s="7"/>
    </row>
    <row r="3" s="1" customFormat="1" ht="17.1" customHeight="1" spans="1:9">
      <c r="A3" s="7" t="s">
        <v>155</v>
      </c>
      <c r="B3" s="7"/>
      <c r="C3" s="7"/>
      <c r="D3" s="7"/>
      <c r="E3" s="7"/>
      <c r="F3" s="7"/>
      <c r="G3" s="7"/>
      <c r="H3" s="7"/>
      <c r="I3" s="7"/>
    </row>
    <row r="4" s="1" customFormat="1" ht="18.75" customHeight="1" spans="1:9">
      <c r="A4" s="8" t="s">
        <v>873</v>
      </c>
      <c r="B4" s="8" t="s">
        <v>97</v>
      </c>
      <c r="C4" s="8"/>
      <c r="D4" s="8" t="s">
        <v>98</v>
      </c>
      <c r="E4" s="8"/>
      <c r="F4" s="8" t="s">
        <v>99</v>
      </c>
      <c r="G4" s="8"/>
      <c r="H4" s="8" t="s">
        <v>100</v>
      </c>
      <c r="I4" s="8"/>
    </row>
    <row r="5" s="1" customFormat="1" ht="24" customHeight="1" spans="1:9">
      <c r="A5" s="8"/>
      <c r="B5" s="8" t="s">
        <v>101</v>
      </c>
      <c r="C5" s="8" t="s">
        <v>103</v>
      </c>
      <c r="D5" s="8" t="s">
        <v>101</v>
      </c>
      <c r="E5" s="8" t="s">
        <v>103</v>
      </c>
      <c r="F5" s="8" t="s">
        <v>101</v>
      </c>
      <c r="G5" s="8" t="s">
        <v>103</v>
      </c>
      <c r="H5" s="8" t="s">
        <v>101</v>
      </c>
      <c r="I5" s="8" t="s">
        <v>103</v>
      </c>
    </row>
    <row r="6" s="2" customFormat="1" ht="24" customHeight="1" spans="1:9">
      <c r="A6" s="9" t="s">
        <v>874</v>
      </c>
      <c r="B6" s="10">
        <f>SUM(B7:B8)</f>
        <v>920165</v>
      </c>
      <c r="C6" s="10">
        <f>SUM(C7:C8)</f>
        <v>920165</v>
      </c>
      <c r="D6" s="10">
        <f t="shared" ref="D6:I6" si="0">SUM(D7:D8)</f>
        <v>575461</v>
      </c>
      <c r="E6" s="10">
        <f>SUM(E7:E8)</f>
        <v>575461</v>
      </c>
      <c r="F6" s="10">
        <f>SUM(F7:F8)</f>
        <v>119364</v>
      </c>
      <c r="G6" s="10">
        <f>SUM(G7:G8)</f>
        <v>119364</v>
      </c>
      <c r="H6" s="10">
        <f>SUM(H7:H8)</f>
        <v>225340</v>
      </c>
      <c r="I6" s="10">
        <f>SUM(I7:I8)</f>
        <v>225340</v>
      </c>
    </row>
    <row r="7" s="1" customFormat="1" ht="24" customHeight="1" spans="1:9">
      <c r="A7" s="9" t="s">
        <v>875</v>
      </c>
      <c r="B7" s="10">
        <f t="shared" ref="B7:B11" si="1">SUM(D7,F7,H7)</f>
        <v>455188</v>
      </c>
      <c r="C7" s="10">
        <f t="shared" ref="C7:C11" si="2">SUM(E7,G7,I7)</f>
        <v>455188</v>
      </c>
      <c r="D7" s="10">
        <v>311461</v>
      </c>
      <c r="E7" s="10">
        <v>311461</v>
      </c>
      <c r="F7" s="10">
        <v>84387</v>
      </c>
      <c r="G7" s="10">
        <v>84387</v>
      </c>
      <c r="H7" s="10">
        <v>59340</v>
      </c>
      <c r="I7" s="10">
        <v>59340</v>
      </c>
    </row>
    <row r="8" s="1" customFormat="1" ht="24" customHeight="1" spans="1:9">
      <c r="A8" s="9" t="s">
        <v>876</v>
      </c>
      <c r="B8" s="10">
        <f>SUM(D8,F8,H8)</f>
        <v>464977</v>
      </c>
      <c r="C8" s="10">
        <f>SUM(E8,G8,I8)</f>
        <v>464977</v>
      </c>
      <c r="D8" s="10">
        <v>264000</v>
      </c>
      <c r="E8" s="10">
        <v>264000</v>
      </c>
      <c r="F8" s="10">
        <v>34977</v>
      </c>
      <c r="G8" s="10">
        <v>34977</v>
      </c>
      <c r="H8" s="10">
        <v>166000</v>
      </c>
      <c r="I8" s="10">
        <v>166000</v>
      </c>
    </row>
    <row r="9" s="1" customFormat="1" ht="24" customHeight="1" spans="1:9">
      <c r="A9" s="9" t="s">
        <v>877</v>
      </c>
      <c r="B9" s="10">
        <f>SUM(B10:B11)</f>
        <v>1116388</v>
      </c>
      <c r="C9" s="10">
        <f>SUM(C10:C11)</f>
        <v>1116388</v>
      </c>
      <c r="D9" s="10">
        <f t="shared" ref="D9:I9" si="3">SUM(D10:D11)</f>
        <v>647092</v>
      </c>
      <c r="E9" s="10">
        <f>SUM(E10:E11)</f>
        <v>647092</v>
      </c>
      <c r="F9" s="10">
        <f>SUM(F10:F11)</f>
        <v>184500</v>
      </c>
      <c r="G9" s="10">
        <f>SUM(G10:G11)</f>
        <v>184500</v>
      </c>
      <c r="H9" s="10">
        <f>SUM(H10:H11)</f>
        <v>284796</v>
      </c>
      <c r="I9" s="10">
        <f>SUM(I10:I11)</f>
        <v>284796</v>
      </c>
    </row>
    <row r="10" s="1" customFormat="1" ht="24" customHeight="1" spans="1:9">
      <c r="A10" s="9" t="s">
        <v>875</v>
      </c>
      <c r="B10" s="10">
        <f>SUM(D10,F10,H10)</f>
        <v>511869</v>
      </c>
      <c r="C10" s="10">
        <f>SUM(E10,G10,I10)</f>
        <v>511869</v>
      </c>
      <c r="D10" s="10">
        <v>323069</v>
      </c>
      <c r="E10" s="10">
        <v>323069</v>
      </c>
      <c r="F10" s="10">
        <v>110600</v>
      </c>
      <c r="G10" s="10">
        <v>110600</v>
      </c>
      <c r="H10" s="10">
        <v>78200</v>
      </c>
      <c r="I10" s="10">
        <v>78200</v>
      </c>
    </row>
    <row r="11" s="1" customFormat="1" ht="24" customHeight="1" spans="1:9">
      <c r="A11" s="9" t="s">
        <v>876</v>
      </c>
      <c r="B11" s="10">
        <f>SUM(D11,F11,H11)</f>
        <v>604519</v>
      </c>
      <c r="C11" s="10">
        <f>SUM(E11,G11,I11)</f>
        <v>604519</v>
      </c>
      <c r="D11" s="10">
        <v>324023</v>
      </c>
      <c r="E11" s="10">
        <v>324023</v>
      </c>
      <c r="F11" s="10">
        <v>73900</v>
      </c>
      <c r="G11" s="10">
        <v>73900</v>
      </c>
      <c r="H11" s="10">
        <v>206596</v>
      </c>
      <c r="I11" s="10">
        <v>206596</v>
      </c>
    </row>
    <row r="12" s="1" customFormat="1" ht="24" customHeight="1" spans="1:9">
      <c r="A12" s="9" t="s">
        <v>878</v>
      </c>
      <c r="B12" s="10">
        <f>SUM(B13:B14)</f>
        <v>165800</v>
      </c>
      <c r="C12" s="10">
        <f>SUM(C13:C14)</f>
        <v>165800</v>
      </c>
      <c r="D12" s="10">
        <f t="shared" ref="D12:I12" si="4">SUM(D13:D14)</f>
        <v>73250</v>
      </c>
      <c r="E12" s="10">
        <f>SUM(E13:E14)</f>
        <v>73250</v>
      </c>
      <c r="F12" s="10">
        <f>SUM(F13:F14)</f>
        <v>42000</v>
      </c>
      <c r="G12" s="10">
        <f>SUM(G13:G14)</f>
        <v>42000</v>
      </c>
      <c r="H12" s="10">
        <f>SUM(H13:H14)</f>
        <v>50550</v>
      </c>
      <c r="I12" s="10">
        <f>SUM(I13:I14)</f>
        <v>50550</v>
      </c>
    </row>
    <row r="13" s="1" customFormat="1" ht="24" customHeight="1" spans="1:9">
      <c r="A13" s="9" t="s">
        <v>875</v>
      </c>
      <c r="B13" s="10">
        <f t="shared" ref="B13:B17" si="5">SUM(D13,F13,H13)</f>
        <v>39800</v>
      </c>
      <c r="C13" s="10">
        <f t="shared" ref="C13:C17" si="6">SUM(E13,G13,I13)</f>
        <v>39800</v>
      </c>
      <c r="D13" s="10">
        <v>13250</v>
      </c>
      <c r="E13" s="10">
        <v>13250</v>
      </c>
      <c r="F13" s="10">
        <v>11000</v>
      </c>
      <c r="G13" s="10">
        <v>11000</v>
      </c>
      <c r="H13" s="10">
        <v>15550</v>
      </c>
      <c r="I13" s="10">
        <v>15550</v>
      </c>
    </row>
    <row r="14" s="1" customFormat="1" ht="24" customHeight="1" spans="1:9">
      <c r="A14" s="9" t="s">
        <v>876</v>
      </c>
      <c r="B14" s="10">
        <f>SUM(D14,F14,H14)</f>
        <v>126000</v>
      </c>
      <c r="C14" s="10">
        <f>SUM(E14,G14,I14)</f>
        <v>126000</v>
      </c>
      <c r="D14" s="10">
        <v>60000</v>
      </c>
      <c r="E14" s="10">
        <v>60000</v>
      </c>
      <c r="F14" s="10">
        <v>31000</v>
      </c>
      <c r="G14" s="10">
        <v>31000</v>
      </c>
      <c r="H14" s="10">
        <v>35000</v>
      </c>
      <c r="I14" s="10">
        <v>35000</v>
      </c>
    </row>
    <row r="15" s="1" customFormat="1" ht="24" customHeight="1" spans="1:9">
      <c r="A15" s="9" t="s">
        <v>879</v>
      </c>
      <c r="B15" s="10">
        <f>SUM(B16:B17)</f>
        <v>34868</v>
      </c>
      <c r="C15" s="10">
        <f>SUM(C16:C17)</f>
        <v>34868</v>
      </c>
      <c r="D15" s="10">
        <f t="shared" ref="D15:I15" si="7">SUM(D16:D17)</f>
        <v>14187</v>
      </c>
      <c r="E15" s="10">
        <f>SUM(E16:E17)</f>
        <v>14187</v>
      </c>
      <c r="F15" s="10">
        <f>SUM(F16:F17)</f>
        <v>9681</v>
      </c>
      <c r="G15" s="10">
        <f>SUM(G16:G17)</f>
        <v>9681</v>
      </c>
      <c r="H15" s="10">
        <f>SUM(H16:H17)</f>
        <v>11000</v>
      </c>
      <c r="I15" s="10">
        <f>SUM(I16:I17)</f>
        <v>11000</v>
      </c>
    </row>
    <row r="16" s="1" customFormat="1" ht="24" customHeight="1" spans="1:9">
      <c r="A16" s="9" t="s">
        <v>875</v>
      </c>
      <c r="B16" s="10">
        <f>SUM(D16,F16,H16)</f>
        <v>30068</v>
      </c>
      <c r="C16" s="10">
        <f>SUM(E16,G16,I16)</f>
        <v>30068</v>
      </c>
      <c r="D16" s="10">
        <v>14187</v>
      </c>
      <c r="E16" s="10">
        <v>14187</v>
      </c>
      <c r="F16" s="10">
        <v>9681</v>
      </c>
      <c r="G16" s="10">
        <v>9681</v>
      </c>
      <c r="H16" s="10">
        <v>6200</v>
      </c>
      <c r="I16" s="10">
        <v>6200</v>
      </c>
    </row>
    <row r="17" s="1" customFormat="1" ht="24" customHeight="1" spans="1:9">
      <c r="A17" s="9" t="s">
        <v>876</v>
      </c>
      <c r="B17" s="10">
        <f>SUM(D17,F17,H17)</f>
        <v>4800</v>
      </c>
      <c r="C17" s="10">
        <f>SUM(E17,G17,I17)</f>
        <v>4800</v>
      </c>
      <c r="D17" s="10"/>
      <c r="E17" s="10"/>
      <c r="F17" s="10"/>
      <c r="G17" s="10"/>
      <c r="H17" s="10">
        <v>4800</v>
      </c>
      <c r="I17" s="10">
        <v>4800</v>
      </c>
    </row>
    <row r="18" s="1" customFormat="1" ht="24" customHeight="1" spans="1:9">
      <c r="A18" s="9" t="s">
        <v>880</v>
      </c>
      <c r="B18" s="10">
        <f>SUM(B19:B20)</f>
        <v>13</v>
      </c>
      <c r="C18" s="10">
        <f>SUM(C19:C20)</f>
        <v>13</v>
      </c>
      <c r="D18" s="10">
        <f t="shared" ref="D18:I18" si="8">SUM(D19:D20)</f>
        <v>1</v>
      </c>
      <c r="E18" s="10">
        <f>SUM(E19:E20)</f>
        <v>1</v>
      </c>
      <c r="F18" s="10">
        <f>SUM(F19:F20)</f>
        <v>12</v>
      </c>
      <c r="G18" s="10">
        <f>SUM(G19:G20)</f>
        <v>12</v>
      </c>
      <c r="H18" s="10">
        <f>SUM(H19:H20)</f>
        <v>0</v>
      </c>
      <c r="I18" s="10">
        <f>SUM(I19:I20)</f>
        <v>0</v>
      </c>
    </row>
    <row r="19" s="1" customFormat="1" ht="24" customHeight="1" spans="1:9">
      <c r="A19" s="9" t="s">
        <v>875</v>
      </c>
      <c r="B19" s="10">
        <f t="shared" ref="B19:B23" si="9">SUM(D19,F19,H19)</f>
        <v>13</v>
      </c>
      <c r="C19" s="10">
        <f t="shared" ref="C19:C23" si="10">SUM(E19,G19,I19)</f>
        <v>13</v>
      </c>
      <c r="D19" s="10">
        <v>1</v>
      </c>
      <c r="E19" s="10">
        <v>1</v>
      </c>
      <c r="F19" s="10">
        <v>12</v>
      </c>
      <c r="G19" s="10">
        <v>12</v>
      </c>
      <c r="H19" s="10"/>
      <c r="I19" s="10"/>
    </row>
    <row r="20" s="1" customFormat="1" ht="24" customHeight="1" spans="1:9">
      <c r="A20" s="9" t="s">
        <v>876</v>
      </c>
      <c r="B20" s="10">
        <f>SUM(D20,F20,H20)</f>
        <v>0</v>
      </c>
      <c r="C20" s="10">
        <f>SUM(E20,G20,I20)</f>
        <v>0</v>
      </c>
      <c r="D20" s="10"/>
      <c r="E20" s="10"/>
      <c r="F20" s="10"/>
      <c r="G20" s="10"/>
      <c r="H20" s="10"/>
      <c r="I20" s="10"/>
    </row>
    <row r="21" s="1" customFormat="1" ht="24" customHeight="1" spans="1:12">
      <c r="A21" s="9" t="s">
        <v>881</v>
      </c>
      <c r="B21" s="10">
        <f>SUM(B22:B23)</f>
        <v>1051084</v>
      </c>
      <c r="C21" s="10">
        <f>SUM(C22:C23)</f>
        <v>1051084</v>
      </c>
      <c r="D21" s="10">
        <f t="shared" ref="D21:I21" si="11">SUM(D22:D23)</f>
        <v>634523</v>
      </c>
      <c r="E21" s="10">
        <f>SUM(E22:E23)</f>
        <v>634523</v>
      </c>
      <c r="F21" s="10">
        <f>SUM(F22:F23)</f>
        <v>151671</v>
      </c>
      <c r="G21" s="10">
        <f>SUM(G22:G23)</f>
        <v>151671</v>
      </c>
      <c r="H21" s="10">
        <f>SUM(H22:H23)</f>
        <v>264890</v>
      </c>
      <c r="I21" s="10">
        <f>SUM(I22:I23)</f>
        <v>264890</v>
      </c>
      <c r="K21" s="11"/>
      <c r="L21" s="11"/>
    </row>
    <row r="22" s="1" customFormat="1" ht="24" customHeight="1" spans="1:12">
      <c r="A22" s="9" t="s">
        <v>875</v>
      </c>
      <c r="B22" s="10">
        <f>SUM(D22,F22,H22)</f>
        <v>464907</v>
      </c>
      <c r="C22" s="10">
        <f>SUM(E22,G22,I22)</f>
        <v>464907</v>
      </c>
      <c r="D22" s="10">
        <v>310523</v>
      </c>
      <c r="E22" s="10">
        <v>310523</v>
      </c>
      <c r="F22" s="10">
        <v>85694</v>
      </c>
      <c r="G22" s="10">
        <v>85694</v>
      </c>
      <c r="H22" s="10">
        <v>68690</v>
      </c>
      <c r="I22" s="10">
        <v>68690</v>
      </c>
      <c r="K22" s="11"/>
      <c r="L22" s="11"/>
    </row>
    <row r="23" s="1" customFormat="1" ht="24" customHeight="1" spans="1:12">
      <c r="A23" s="9" t="s">
        <v>876</v>
      </c>
      <c r="B23" s="10">
        <f>SUM(D23,F23,H23)</f>
        <v>586177</v>
      </c>
      <c r="C23" s="10">
        <f>SUM(E23,G23,I23)</f>
        <v>586177</v>
      </c>
      <c r="D23" s="10">
        <v>324000</v>
      </c>
      <c r="E23" s="10">
        <v>324000</v>
      </c>
      <c r="F23" s="10">
        <v>65977</v>
      </c>
      <c r="G23" s="10">
        <v>65977</v>
      </c>
      <c r="H23" s="10">
        <v>196200</v>
      </c>
      <c r="I23" s="10">
        <v>196200</v>
      </c>
      <c r="K23" s="11"/>
      <c r="L23" s="11"/>
    </row>
    <row r="24" s="1" customFormat="1" ht="17.1" customHeight="1" spans="2:9">
      <c r="B24" s="3"/>
      <c r="C24" s="3"/>
      <c r="D24" s="3"/>
      <c r="E24" s="3"/>
      <c r="F24" s="3"/>
      <c r="G24" s="3"/>
      <c r="H24" s="3"/>
      <c r="I24" s="3"/>
    </row>
    <row r="25" spans="9:9">
      <c r="I25" s="12"/>
    </row>
  </sheetData>
  <mergeCells count="8">
    <mergeCell ref="A1:I1"/>
    <mergeCell ref="A2:I2"/>
    <mergeCell ref="A3:I3"/>
    <mergeCell ref="B4:C4"/>
    <mergeCell ref="D4:E4"/>
    <mergeCell ref="F4:G4"/>
    <mergeCell ref="H4:I4"/>
    <mergeCell ref="A4:A5"/>
  </mergeCells>
  <printOptions horizontalCentered="1"/>
  <pageMargins left="0.511805555555556" right="0.354166666666667" top="0.747916666666667" bottom="0.55" header="0.393055555555556" footer="0.275"/>
  <pageSetup paperSize="9" scale="89" firstPageNumber="28" orientation="landscape" blackAndWhite="1" useFirstPageNumber="1"/>
  <headerFooter alignWithMargins="0">
    <oddFooter>&amp;C‐ 60 ‐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H34"/>
  <sheetViews>
    <sheetView showGridLines="0" showZeros="0" view="pageBreakPreview" zoomScaleNormal="100" zoomScaleSheetLayoutView="100" topLeftCell="I1" workbookViewId="0">
      <selection activeCell="N31" sqref="N31"/>
    </sheetView>
  </sheetViews>
  <sheetFormatPr defaultColWidth="9.125" defaultRowHeight="14.25"/>
  <cols>
    <col min="1" max="1" width="19.25" style="102" customWidth="1"/>
    <col min="2" max="2" width="8.125" style="102" customWidth="1"/>
    <col min="3" max="3" width="8.625" style="102" customWidth="1"/>
    <col min="4" max="4" width="10.625" style="102" customWidth="1"/>
    <col min="5" max="5" width="10.25" style="102" customWidth="1"/>
    <col min="6" max="6" width="8.625" style="102" customWidth="1"/>
    <col min="7" max="7" width="8.125" style="102" customWidth="1"/>
    <col min="8" max="9" width="8.25" style="102" customWidth="1"/>
    <col min="10" max="15" width="8.625" style="102" customWidth="1"/>
    <col min="16" max="16" width="10.5" style="102" customWidth="1"/>
    <col min="17" max="17" width="10.125" style="102" customWidth="1"/>
    <col min="18" max="18" width="28.625" style="102" customWidth="1"/>
    <col min="19" max="30" width="8.625" style="102" customWidth="1"/>
    <col min="31" max="31" width="10.5" style="102" customWidth="1"/>
    <col min="32" max="16384" width="9.125" style="102"/>
  </cols>
  <sheetData>
    <row r="1" ht="24" customHeight="1" spans="1:34">
      <c r="A1" s="213" t="s">
        <v>11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 t="s">
        <v>11</v>
      </c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27"/>
      <c r="AF1" s="227"/>
      <c r="AG1" s="227"/>
      <c r="AH1" s="227"/>
    </row>
    <row r="2" spans="1:30">
      <c r="A2" s="214" t="s">
        <v>10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 t="s">
        <v>10</v>
      </c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</row>
    <row r="3" spans="1:30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 t="s">
        <v>95</v>
      </c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 t="s">
        <v>95</v>
      </c>
    </row>
    <row r="4" spans="1:30">
      <c r="A4" s="194" t="s">
        <v>96</v>
      </c>
      <c r="B4" s="216" t="s">
        <v>97</v>
      </c>
      <c r="C4" s="217"/>
      <c r="D4" s="217"/>
      <c r="E4" s="218"/>
      <c r="F4" s="194" t="s">
        <v>98</v>
      </c>
      <c r="G4" s="194"/>
      <c r="H4" s="194"/>
      <c r="I4" s="194"/>
      <c r="J4" s="216" t="s">
        <v>99</v>
      </c>
      <c r="K4" s="217"/>
      <c r="L4" s="217"/>
      <c r="M4" s="218"/>
      <c r="N4" s="216" t="s">
        <v>100</v>
      </c>
      <c r="O4" s="217"/>
      <c r="P4" s="217"/>
      <c r="Q4" s="218"/>
      <c r="R4" s="224" t="s">
        <v>96</v>
      </c>
      <c r="S4" s="216" t="s">
        <v>97</v>
      </c>
      <c r="T4" s="217"/>
      <c r="U4" s="218"/>
      <c r="V4" s="216" t="s">
        <v>98</v>
      </c>
      <c r="W4" s="217"/>
      <c r="X4" s="218"/>
      <c r="Y4" s="216" t="s">
        <v>99</v>
      </c>
      <c r="Z4" s="217"/>
      <c r="AA4" s="218"/>
      <c r="AB4" s="216" t="s">
        <v>100</v>
      </c>
      <c r="AC4" s="217"/>
      <c r="AD4" s="218"/>
    </row>
    <row r="5" s="212" customFormat="1" ht="31.5" customHeight="1" spans="1:30">
      <c r="A5" s="194"/>
      <c r="B5" s="219" t="s">
        <v>101</v>
      </c>
      <c r="C5" s="219" t="s">
        <v>102</v>
      </c>
      <c r="D5" s="219" t="s">
        <v>103</v>
      </c>
      <c r="E5" s="219" t="s">
        <v>104</v>
      </c>
      <c r="F5" s="219" t="s">
        <v>101</v>
      </c>
      <c r="G5" s="219" t="s">
        <v>102</v>
      </c>
      <c r="H5" s="219" t="s">
        <v>103</v>
      </c>
      <c r="I5" s="219" t="s">
        <v>104</v>
      </c>
      <c r="J5" s="219" t="s">
        <v>101</v>
      </c>
      <c r="K5" s="219" t="s">
        <v>102</v>
      </c>
      <c r="L5" s="219" t="s">
        <v>103</v>
      </c>
      <c r="M5" s="219" t="s">
        <v>104</v>
      </c>
      <c r="N5" s="219" t="s">
        <v>101</v>
      </c>
      <c r="O5" s="219" t="s">
        <v>102</v>
      </c>
      <c r="P5" s="219" t="s">
        <v>103</v>
      </c>
      <c r="Q5" s="219" t="s">
        <v>104</v>
      </c>
      <c r="R5" s="225"/>
      <c r="S5" s="219" t="s">
        <v>101</v>
      </c>
      <c r="T5" s="219" t="s">
        <v>102</v>
      </c>
      <c r="U5" s="219" t="s">
        <v>103</v>
      </c>
      <c r="V5" s="219" t="s">
        <v>101</v>
      </c>
      <c r="W5" s="219" t="s">
        <v>102</v>
      </c>
      <c r="X5" s="219" t="s">
        <v>103</v>
      </c>
      <c r="Y5" s="219" t="s">
        <v>101</v>
      </c>
      <c r="Z5" s="219" t="s">
        <v>102</v>
      </c>
      <c r="AA5" s="219" t="s">
        <v>103</v>
      </c>
      <c r="AB5" s="219" t="s">
        <v>101</v>
      </c>
      <c r="AC5" s="219" t="s">
        <v>102</v>
      </c>
      <c r="AD5" s="219" t="s">
        <v>103</v>
      </c>
    </row>
    <row r="6" ht="17.45" customHeight="1" spans="1:32">
      <c r="A6" s="220" t="s">
        <v>105</v>
      </c>
      <c r="B6" s="161">
        <f>F6+J6+N6</f>
        <v>583025</v>
      </c>
      <c r="C6" s="161">
        <f>G6+K6+O6</f>
        <v>883025</v>
      </c>
      <c r="D6" s="161">
        <f>H6+L6+P6</f>
        <v>1021041</v>
      </c>
      <c r="E6" s="161">
        <f t="shared" ref="E6" si="0">SUM(E7:E20)</f>
        <v>138016</v>
      </c>
      <c r="F6" s="161">
        <f t="shared" ref="F6:N6" si="1">SUM(F7:F20)</f>
        <v>50000</v>
      </c>
      <c r="G6" s="161">
        <f>SUM(G7:G20)</f>
        <v>50000</v>
      </c>
      <c r="H6" s="161">
        <f>SUM(H7:H20)</f>
        <v>12256</v>
      </c>
      <c r="I6" s="161">
        <f>SUM(I7:I20)</f>
        <v>-37744</v>
      </c>
      <c r="J6" s="161">
        <f>SUM(J7:J20)</f>
        <v>38000</v>
      </c>
      <c r="K6" s="161">
        <f>SUM(K7:K20)</f>
        <v>38000</v>
      </c>
      <c r="L6" s="161">
        <f>SUM(L7:L20)</f>
        <v>30510</v>
      </c>
      <c r="M6" s="161">
        <f>SUM(M7:M20)</f>
        <v>-7490</v>
      </c>
      <c r="N6" s="161">
        <f>SUM(N7:N20)</f>
        <v>495025</v>
      </c>
      <c r="O6" s="161">
        <f t="shared" ref="O6:P6" si="2">SUM(O7:O20)</f>
        <v>795025</v>
      </c>
      <c r="P6" s="161">
        <f>SUM(P7:P20)</f>
        <v>978275</v>
      </c>
      <c r="Q6" s="161">
        <f t="shared" ref="Q6" si="3">SUM(Q7:Q20)</f>
        <v>183250</v>
      </c>
      <c r="R6" s="220" t="s">
        <v>106</v>
      </c>
      <c r="S6" s="161">
        <f t="shared" ref="S6:U6" si="4">V6+Y6+AB6</f>
        <v>84470</v>
      </c>
      <c r="T6" s="157">
        <f>W6+Z6+AC6</f>
        <v>91379</v>
      </c>
      <c r="U6" s="157">
        <f>X6+AA6+AD6</f>
        <v>78698</v>
      </c>
      <c r="V6" s="157">
        <v>57931</v>
      </c>
      <c r="W6" s="157">
        <v>64642</v>
      </c>
      <c r="X6" s="157">
        <v>55170</v>
      </c>
      <c r="Y6" s="161">
        <v>5628</v>
      </c>
      <c r="Z6" s="161">
        <v>5741</v>
      </c>
      <c r="AA6" s="157">
        <v>4044</v>
      </c>
      <c r="AB6" s="161">
        <v>20911</v>
      </c>
      <c r="AC6" s="161">
        <v>20996</v>
      </c>
      <c r="AD6" s="157">
        <v>19484</v>
      </c>
      <c r="AE6" s="228"/>
      <c r="AF6" s="223"/>
    </row>
    <row r="7" ht="17.45" customHeight="1" spans="1:32">
      <c r="A7" s="220" t="s">
        <v>107</v>
      </c>
      <c r="B7" s="161">
        <f t="shared" ref="B7:B29" si="5">F7+J7+N7</f>
        <v>256061</v>
      </c>
      <c r="C7" s="161">
        <f t="shared" ref="C7:C29" si="6">G7+K7+O7</f>
        <v>408561</v>
      </c>
      <c r="D7" s="161">
        <f t="shared" ref="D7:D29" si="7">H7+L7+P7</f>
        <v>475080</v>
      </c>
      <c r="E7" s="157">
        <f t="shared" ref="E7:E20" si="8">D7-C7</f>
        <v>66519</v>
      </c>
      <c r="F7" s="157">
        <v>45200</v>
      </c>
      <c r="G7" s="157">
        <v>45200</v>
      </c>
      <c r="H7" s="157"/>
      <c r="I7" s="157">
        <f t="shared" ref="I7:I29" si="9">H7-G7</f>
        <v>-45200</v>
      </c>
      <c r="J7" s="157">
        <v>8000</v>
      </c>
      <c r="K7" s="157">
        <v>8000</v>
      </c>
      <c r="L7" s="157">
        <v>7927</v>
      </c>
      <c r="M7" s="157">
        <f t="shared" ref="M7:M29" si="10">L7-K7</f>
        <v>-73</v>
      </c>
      <c r="N7" s="157">
        <v>202861</v>
      </c>
      <c r="O7" s="157">
        <v>355361</v>
      </c>
      <c r="P7" s="157">
        <v>467153</v>
      </c>
      <c r="Q7" s="157">
        <f t="shared" ref="Q7:Q29" si="11">P7-O7</f>
        <v>111792</v>
      </c>
      <c r="R7" s="220" t="s">
        <v>108</v>
      </c>
      <c r="S7" s="161">
        <f t="shared" ref="S7:S28" si="12">V7+Y7+AB7</f>
        <v>38674</v>
      </c>
      <c r="T7" s="157">
        <f t="shared" ref="T7:T28" si="13">W7+Z7+AC7</f>
        <v>49994</v>
      </c>
      <c r="U7" s="157">
        <f t="shared" ref="U7:U28" si="14">X7+AA7+AD7</f>
        <v>52350</v>
      </c>
      <c r="V7" s="157">
        <v>35000</v>
      </c>
      <c r="W7" s="157">
        <v>46320</v>
      </c>
      <c r="X7" s="157">
        <v>48462</v>
      </c>
      <c r="Y7" s="161"/>
      <c r="Z7" s="161"/>
      <c r="AA7" s="157"/>
      <c r="AB7" s="161">
        <v>3674</v>
      </c>
      <c r="AC7" s="161">
        <v>3674</v>
      </c>
      <c r="AD7" s="157">
        <v>3888</v>
      </c>
      <c r="AE7" s="228"/>
      <c r="AF7" s="223"/>
    </row>
    <row r="8" ht="17.45" customHeight="1" spans="1:32">
      <c r="A8" s="220" t="s">
        <v>109</v>
      </c>
      <c r="B8" s="161">
        <f>F8+J8+N8</f>
        <v>194599</v>
      </c>
      <c r="C8" s="161">
        <f>G8+K8+O8</f>
        <v>297979</v>
      </c>
      <c r="D8" s="161">
        <f>H8+L8+P8</f>
        <v>357457</v>
      </c>
      <c r="E8" s="157">
        <f>D8-C8</f>
        <v>59478</v>
      </c>
      <c r="F8" s="157"/>
      <c r="G8" s="157">
        <v>0</v>
      </c>
      <c r="H8" s="157"/>
      <c r="I8" s="157">
        <f>H8-G8</f>
        <v>0</v>
      </c>
      <c r="J8" s="157">
        <v>2557</v>
      </c>
      <c r="K8" s="157">
        <v>2557</v>
      </c>
      <c r="L8" s="157">
        <v>2220</v>
      </c>
      <c r="M8" s="157">
        <f>L8-K8</f>
        <v>-337</v>
      </c>
      <c r="N8" s="157">
        <v>192042</v>
      </c>
      <c r="O8" s="157">
        <v>295422</v>
      </c>
      <c r="P8" s="157">
        <v>355237</v>
      </c>
      <c r="Q8" s="157">
        <f>P8-O8</f>
        <v>59815</v>
      </c>
      <c r="R8" s="220" t="s">
        <v>110</v>
      </c>
      <c r="S8" s="161">
        <f>V8+Y8+AB8</f>
        <v>72460</v>
      </c>
      <c r="T8" s="157">
        <f>W8+Z8+AC8</f>
        <v>77026</v>
      </c>
      <c r="U8" s="157">
        <f>X8+AA8+AD8</f>
        <v>66849</v>
      </c>
      <c r="V8" s="157">
        <v>55000</v>
      </c>
      <c r="W8" s="157">
        <v>59566</v>
      </c>
      <c r="X8" s="157">
        <v>59078</v>
      </c>
      <c r="Y8" s="161"/>
      <c r="Z8" s="161"/>
      <c r="AA8" s="157"/>
      <c r="AB8" s="161">
        <v>17460</v>
      </c>
      <c r="AC8" s="161">
        <v>17460</v>
      </c>
      <c r="AD8" s="157">
        <v>7771</v>
      </c>
      <c r="AE8" s="228"/>
      <c r="AF8" s="223"/>
    </row>
    <row r="9" ht="17.45" customHeight="1" spans="1:32">
      <c r="A9" s="220" t="s">
        <v>111</v>
      </c>
      <c r="B9" s="161">
        <f>F9+J9+N9</f>
        <v>10817</v>
      </c>
      <c r="C9" s="161">
        <f>G9+K9+O9</f>
        <v>10817</v>
      </c>
      <c r="D9" s="161">
        <f>H9+L9+P9</f>
        <v>12928</v>
      </c>
      <c r="E9" s="157">
        <f>D9-C9</f>
        <v>2111</v>
      </c>
      <c r="F9" s="157"/>
      <c r="G9" s="157">
        <v>0</v>
      </c>
      <c r="H9" s="157"/>
      <c r="I9" s="157">
        <f>H9-G9</f>
        <v>0</v>
      </c>
      <c r="J9" s="157">
        <v>3948</v>
      </c>
      <c r="K9" s="157">
        <v>3948</v>
      </c>
      <c r="L9" s="157">
        <v>3344</v>
      </c>
      <c r="M9" s="157">
        <f>L9-K9</f>
        <v>-604</v>
      </c>
      <c r="N9" s="157">
        <v>6869</v>
      </c>
      <c r="O9" s="157">
        <v>6869</v>
      </c>
      <c r="P9" s="157">
        <v>9584</v>
      </c>
      <c r="Q9" s="157">
        <f>P9-O9</f>
        <v>2715</v>
      </c>
      <c r="R9" s="220" t="s">
        <v>112</v>
      </c>
      <c r="S9" s="161">
        <f>V9+Y9+AB9</f>
        <v>20569</v>
      </c>
      <c r="T9" s="157">
        <f>W9+Z9+AC9</f>
        <v>21701</v>
      </c>
      <c r="U9" s="157">
        <f>X9+AA9+AD9</f>
        <v>20744</v>
      </c>
      <c r="V9" s="157">
        <v>2500</v>
      </c>
      <c r="W9" s="157">
        <v>3333</v>
      </c>
      <c r="X9" s="157">
        <v>3722</v>
      </c>
      <c r="Y9" s="161">
        <v>12069</v>
      </c>
      <c r="Z9" s="161">
        <v>12358</v>
      </c>
      <c r="AA9" s="157">
        <v>11022</v>
      </c>
      <c r="AB9" s="161">
        <v>6000</v>
      </c>
      <c r="AC9" s="161">
        <v>6010</v>
      </c>
      <c r="AD9" s="157">
        <v>6000</v>
      </c>
      <c r="AE9" s="228"/>
      <c r="AF9" s="223"/>
    </row>
    <row r="10" ht="17.45" customHeight="1" spans="1:32">
      <c r="A10" s="220" t="s">
        <v>113</v>
      </c>
      <c r="B10" s="161">
        <f>F10+J10+N10</f>
        <v>39500</v>
      </c>
      <c r="C10" s="161">
        <f>G10+K10+O10</f>
        <v>79500</v>
      </c>
      <c r="D10" s="161">
        <f>H10+L10+P10</f>
        <v>85214</v>
      </c>
      <c r="E10" s="157">
        <f>D10-C10</f>
        <v>5714</v>
      </c>
      <c r="F10" s="157">
        <v>4500</v>
      </c>
      <c r="G10" s="157">
        <v>4500</v>
      </c>
      <c r="H10" s="157"/>
      <c r="I10" s="157">
        <f>H10-G10</f>
        <v>-4500</v>
      </c>
      <c r="J10" s="157"/>
      <c r="K10" s="157"/>
      <c r="L10" s="157"/>
      <c r="M10" s="157">
        <f>L10-K10</f>
        <v>0</v>
      </c>
      <c r="N10" s="157">
        <v>35000</v>
      </c>
      <c r="O10" s="157">
        <v>75000</v>
      </c>
      <c r="P10" s="157">
        <v>85214</v>
      </c>
      <c r="Q10" s="157">
        <f>P10-O10</f>
        <v>10214</v>
      </c>
      <c r="R10" s="220" t="s">
        <v>114</v>
      </c>
      <c r="S10" s="161">
        <f>V10+Y10+AB10</f>
        <v>20000</v>
      </c>
      <c r="T10" s="157">
        <f>W10+Z10+AC10</f>
        <v>20051</v>
      </c>
      <c r="U10" s="157">
        <f>X10+AA10+AD10</f>
        <v>14097</v>
      </c>
      <c r="V10" s="157">
        <v>20000</v>
      </c>
      <c r="W10" s="157">
        <v>20000</v>
      </c>
      <c r="X10" s="157">
        <v>14051</v>
      </c>
      <c r="Y10" s="161"/>
      <c r="Z10" s="161"/>
      <c r="AA10" s="157"/>
      <c r="AB10" s="161"/>
      <c r="AC10" s="161">
        <v>51</v>
      </c>
      <c r="AD10" s="157">
        <v>46</v>
      </c>
      <c r="AE10" s="228"/>
      <c r="AF10" s="223"/>
    </row>
    <row r="11" ht="17.45" customHeight="1" spans="1:32">
      <c r="A11" s="221" t="s">
        <v>115</v>
      </c>
      <c r="B11" s="161">
        <f>F11+J11+N11</f>
        <v>17789</v>
      </c>
      <c r="C11" s="161">
        <f>G11+K11+O11</f>
        <v>12896</v>
      </c>
      <c r="D11" s="161">
        <f>H11+L11+P11</f>
        <v>13230</v>
      </c>
      <c r="E11" s="157">
        <f>D11-C11</f>
        <v>334</v>
      </c>
      <c r="F11" s="157"/>
      <c r="G11" s="157">
        <v>0</v>
      </c>
      <c r="H11" s="157"/>
      <c r="I11" s="157">
        <f>H11-G11</f>
        <v>0</v>
      </c>
      <c r="J11" s="157">
        <v>3396</v>
      </c>
      <c r="K11" s="157">
        <v>3396</v>
      </c>
      <c r="L11" s="157">
        <v>2999</v>
      </c>
      <c r="M11" s="157">
        <f>L11-K11</f>
        <v>-397</v>
      </c>
      <c r="N11" s="157">
        <v>14393</v>
      </c>
      <c r="O11" s="157">
        <v>9500</v>
      </c>
      <c r="P11" s="157">
        <v>10231</v>
      </c>
      <c r="Q11" s="157">
        <f>P11-O11</f>
        <v>731</v>
      </c>
      <c r="R11" s="220" t="s">
        <v>116</v>
      </c>
      <c r="S11" s="161">
        <f>V11+Y11+AB11</f>
        <v>86766</v>
      </c>
      <c r="T11" s="157">
        <f>W11+Z11+AC11</f>
        <v>87232</v>
      </c>
      <c r="U11" s="157">
        <f>X11+AA11+AD11</f>
        <v>51501</v>
      </c>
      <c r="V11" s="157">
        <v>86500</v>
      </c>
      <c r="W11" s="157">
        <v>86500</v>
      </c>
      <c r="X11" s="157">
        <v>50768</v>
      </c>
      <c r="Y11" s="161">
        <v>6</v>
      </c>
      <c r="Z11" s="161">
        <v>256</v>
      </c>
      <c r="AA11" s="157">
        <v>169</v>
      </c>
      <c r="AB11" s="161">
        <v>260</v>
      </c>
      <c r="AC11" s="161">
        <v>476</v>
      </c>
      <c r="AD11" s="157">
        <v>564</v>
      </c>
      <c r="AE11" s="228"/>
      <c r="AF11" s="223"/>
    </row>
    <row r="12" ht="17.45" customHeight="1" spans="1:32">
      <c r="A12" s="220" t="s">
        <v>117</v>
      </c>
      <c r="B12" s="161">
        <f>F12+J12+N12</f>
        <v>19269</v>
      </c>
      <c r="C12" s="161">
        <f>G12+K12+O12</f>
        <v>31768</v>
      </c>
      <c r="D12" s="161">
        <f>H12+L12+P12</f>
        <v>23539</v>
      </c>
      <c r="E12" s="157">
        <f>D12-C12</f>
        <v>-8229</v>
      </c>
      <c r="F12" s="157"/>
      <c r="G12" s="157">
        <v>0</v>
      </c>
      <c r="H12" s="157"/>
      <c r="I12" s="157">
        <f>H12-G12</f>
        <v>0</v>
      </c>
      <c r="J12" s="157">
        <v>1768</v>
      </c>
      <c r="K12" s="157">
        <v>1768</v>
      </c>
      <c r="L12" s="157">
        <v>1769</v>
      </c>
      <c r="M12" s="157">
        <f>L12-K12</f>
        <v>1</v>
      </c>
      <c r="N12" s="157">
        <v>17501</v>
      </c>
      <c r="O12" s="157">
        <v>30000</v>
      </c>
      <c r="P12" s="157">
        <v>21770</v>
      </c>
      <c r="Q12" s="157">
        <f>P12-O12</f>
        <v>-8230</v>
      </c>
      <c r="R12" s="220" t="s">
        <v>118</v>
      </c>
      <c r="S12" s="161">
        <f>V12+Y12+AB12</f>
        <v>83077</v>
      </c>
      <c r="T12" s="157">
        <f>W12+Z12+AC12</f>
        <v>99454</v>
      </c>
      <c r="U12" s="157">
        <f>X12+AA12+AD12</f>
        <v>98458</v>
      </c>
      <c r="V12" s="157">
        <v>75000</v>
      </c>
      <c r="W12" s="157">
        <v>84962</v>
      </c>
      <c r="X12" s="157">
        <v>82724</v>
      </c>
      <c r="Y12" s="161"/>
      <c r="Z12" s="161"/>
      <c r="AA12" s="157">
        <v>800</v>
      </c>
      <c r="AB12" s="161">
        <v>8077</v>
      </c>
      <c r="AC12" s="161">
        <v>14492</v>
      </c>
      <c r="AD12" s="157">
        <v>14934</v>
      </c>
      <c r="AE12" s="228"/>
      <c r="AF12" s="223"/>
    </row>
    <row r="13" ht="17.45" customHeight="1" spans="1:32">
      <c r="A13" s="220" t="s">
        <v>119</v>
      </c>
      <c r="B13" s="161">
        <f>F13+J13+N13</f>
        <v>8480</v>
      </c>
      <c r="C13" s="161">
        <f>G13+K13+O13</f>
        <v>9589</v>
      </c>
      <c r="D13" s="161">
        <f>H13+L13+P13</f>
        <v>10008</v>
      </c>
      <c r="E13" s="157">
        <f>D13-C13</f>
        <v>419</v>
      </c>
      <c r="F13" s="157"/>
      <c r="G13" s="157">
        <v>0</v>
      </c>
      <c r="H13" s="157"/>
      <c r="I13" s="157">
        <f>H13-G13</f>
        <v>0</v>
      </c>
      <c r="J13" s="157">
        <v>1589</v>
      </c>
      <c r="K13" s="157">
        <v>1589</v>
      </c>
      <c r="L13" s="157">
        <v>851</v>
      </c>
      <c r="M13" s="157">
        <f>L13-K13</f>
        <v>-738</v>
      </c>
      <c r="N13" s="157">
        <v>6891</v>
      </c>
      <c r="O13" s="157">
        <v>8000</v>
      </c>
      <c r="P13" s="157">
        <v>9157</v>
      </c>
      <c r="Q13" s="157">
        <f>P13-O13</f>
        <v>1157</v>
      </c>
      <c r="R13" s="220" t="s">
        <v>120</v>
      </c>
      <c r="S13" s="161">
        <f>V13+Y13+AB13</f>
        <v>6509</v>
      </c>
      <c r="T13" s="157">
        <f>W13+Z13+AC13</f>
        <v>8111</v>
      </c>
      <c r="U13" s="157">
        <f>X13+AA13+AD13</f>
        <v>6148</v>
      </c>
      <c r="V13" s="157">
        <v>5500</v>
      </c>
      <c r="W13" s="157">
        <v>6250</v>
      </c>
      <c r="X13" s="157">
        <v>4889</v>
      </c>
      <c r="Y13" s="161">
        <v>280</v>
      </c>
      <c r="Z13" s="161">
        <v>1080</v>
      </c>
      <c r="AA13" s="157">
        <v>592</v>
      </c>
      <c r="AB13" s="161">
        <v>729</v>
      </c>
      <c r="AC13" s="161">
        <v>781</v>
      </c>
      <c r="AD13" s="157">
        <v>667</v>
      </c>
      <c r="AE13" s="228"/>
      <c r="AF13" s="223"/>
    </row>
    <row r="14" ht="17.45" customHeight="1" spans="1:32">
      <c r="A14" s="220" t="s">
        <v>121</v>
      </c>
      <c r="B14" s="161">
        <f>F14+J14+N14</f>
        <v>17549</v>
      </c>
      <c r="C14" s="161">
        <f>G14+K14+O14</f>
        <v>18797</v>
      </c>
      <c r="D14" s="161">
        <f>H14+L14+P14</f>
        <v>21446</v>
      </c>
      <c r="E14" s="157">
        <f>D14-C14</f>
        <v>2649</v>
      </c>
      <c r="F14" s="157"/>
      <c r="G14" s="157">
        <v>0</v>
      </c>
      <c r="H14" s="157"/>
      <c r="I14" s="157">
        <f>H14-G14</f>
        <v>0</v>
      </c>
      <c r="J14" s="157">
        <v>4797</v>
      </c>
      <c r="K14" s="157">
        <v>4797</v>
      </c>
      <c r="L14" s="157">
        <v>5871</v>
      </c>
      <c r="M14" s="157">
        <f>L14-K14</f>
        <v>1074</v>
      </c>
      <c r="N14" s="157">
        <v>12752</v>
      </c>
      <c r="O14" s="157">
        <v>14000</v>
      </c>
      <c r="P14" s="157">
        <v>15575</v>
      </c>
      <c r="Q14" s="157">
        <f>P14-O14</f>
        <v>1575</v>
      </c>
      <c r="R14" s="220" t="s">
        <v>122</v>
      </c>
      <c r="S14" s="161">
        <f>V14+Y14+AB14</f>
        <v>153617</v>
      </c>
      <c r="T14" s="157">
        <f>W14+Z14+AC14</f>
        <v>195324</v>
      </c>
      <c r="U14" s="157">
        <f>X14+AA14+AD14</f>
        <v>154399</v>
      </c>
      <c r="V14" s="157">
        <v>1600</v>
      </c>
      <c r="W14" s="157">
        <v>3957</v>
      </c>
      <c r="X14" s="157">
        <v>1840</v>
      </c>
      <c r="Y14" s="161">
        <v>12380</v>
      </c>
      <c r="Z14" s="161">
        <v>25295</v>
      </c>
      <c r="AA14" s="157">
        <v>11695</v>
      </c>
      <c r="AB14" s="161">
        <v>139637</v>
      </c>
      <c r="AC14" s="161">
        <v>166072</v>
      </c>
      <c r="AD14" s="157">
        <v>140864</v>
      </c>
      <c r="AE14" s="228"/>
      <c r="AF14" s="223"/>
    </row>
    <row r="15" ht="17.45" customHeight="1" spans="1:32">
      <c r="A15" s="220" t="s">
        <v>123</v>
      </c>
      <c r="B15" s="161">
        <f>F15+J15+N15</f>
        <v>3665</v>
      </c>
      <c r="C15" s="161">
        <f>G15+K15+O15</f>
        <v>3727</v>
      </c>
      <c r="D15" s="161">
        <f>H15+L15+P15</f>
        <v>1779</v>
      </c>
      <c r="E15" s="157">
        <f>D15-C15</f>
        <v>-1948</v>
      </c>
      <c r="F15" s="157"/>
      <c r="G15" s="157">
        <v>0</v>
      </c>
      <c r="H15" s="157"/>
      <c r="I15" s="157">
        <f>H15-G15</f>
        <v>0</v>
      </c>
      <c r="J15" s="157">
        <v>3581</v>
      </c>
      <c r="K15" s="157">
        <v>3581</v>
      </c>
      <c r="L15" s="157">
        <v>1625</v>
      </c>
      <c r="M15" s="157">
        <f>L15-K15</f>
        <v>-1956</v>
      </c>
      <c r="N15" s="157">
        <v>84</v>
      </c>
      <c r="O15" s="157">
        <v>146</v>
      </c>
      <c r="P15" s="157">
        <v>154</v>
      </c>
      <c r="Q15" s="157">
        <f>P15-O15</f>
        <v>8</v>
      </c>
      <c r="R15" s="220" t="s">
        <v>124</v>
      </c>
      <c r="S15" s="161">
        <f>V15+Y15+AB15</f>
        <v>34014</v>
      </c>
      <c r="T15" s="157">
        <f>W15+Z15+AC15</f>
        <v>54676</v>
      </c>
      <c r="U15" s="157">
        <f>X15+AA15+AD15</f>
        <v>48082</v>
      </c>
      <c r="V15" s="157">
        <v>19590</v>
      </c>
      <c r="W15" s="157">
        <v>28908</v>
      </c>
      <c r="X15" s="157">
        <v>20496</v>
      </c>
      <c r="Y15" s="161">
        <v>12695</v>
      </c>
      <c r="Z15" s="161">
        <v>16884</v>
      </c>
      <c r="AA15" s="157">
        <v>10920</v>
      </c>
      <c r="AB15" s="161">
        <v>1729</v>
      </c>
      <c r="AC15" s="161">
        <v>8884</v>
      </c>
      <c r="AD15" s="157">
        <v>16666</v>
      </c>
      <c r="AE15" s="228"/>
      <c r="AF15" s="223"/>
    </row>
    <row r="16" ht="17.45" customHeight="1" spans="1:32">
      <c r="A16" s="220" t="s">
        <v>125</v>
      </c>
      <c r="B16" s="161">
        <f>F16+J16+N16</f>
        <v>2142</v>
      </c>
      <c r="C16" s="161">
        <f>G16+K16+O16</f>
        <v>2154</v>
      </c>
      <c r="D16" s="161">
        <f>H16+L16+P16</f>
        <v>2697</v>
      </c>
      <c r="E16" s="157">
        <f>D16-C16</f>
        <v>543</v>
      </c>
      <c r="F16" s="157"/>
      <c r="G16" s="157">
        <v>0</v>
      </c>
      <c r="H16" s="157"/>
      <c r="I16" s="157">
        <f>H16-G16</f>
        <v>0</v>
      </c>
      <c r="J16" s="157">
        <v>2006</v>
      </c>
      <c r="K16" s="157">
        <v>2006</v>
      </c>
      <c r="L16" s="157">
        <v>2537</v>
      </c>
      <c r="M16" s="157">
        <f>L16-K16</f>
        <v>531</v>
      </c>
      <c r="N16" s="157">
        <v>136</v>
      </c>
      <c r="O16" s="157">
        <v>148</v>
      </c>
      <c r="P16" s="157">
        <v>160</v>
      </c>
      <c r="Q16" s="157">
        <f>P16-O16</f>
        <v>12</v>
      </c>
      <c r="R16" s="220" t="s">
        <v>126</v>
      </c>
      <c r="S16" s="161">
        <f>V16+Y16+AB16</f>
        <v>60000</v>
      </c>
      <c r="T16" s="157">
        <f>W16+Z16+AC16</f>
        <v>56992</v>
      </c>
      <c r="U16" s="157">
        <f>X16+AA16+AD16</f>
        <v>3606</v>
      </c>
      <c r="V16" s="157">
        <v>60000</v>
      </c>
      <c r="W16" s="157">
        <v>56792</v>
      </c>
      <c r="X16" s="157">
        <v>3606</v>
      </c>
      <c r="Y16" s="161"/>
      <c r="Z16" s="161"/>
      <c r="AA16" s="157"/>
      <c r="AB16" s="161"/>
      <c r="AC16" s="161">
        <v>200</v>
      </c>
      <c r="AD16" s="157"/>
      <c r="AE16" s="228"/>
      <c r="AF16" s="223"/>
    </row>
    <row r="17" ht="17.45" customHeight="1" spans="1:32">
      <c r="A17" s="220" t="s">
        <v>127</v>
      </c>
      <c r="B17" s="161">
        <f>F17+J17+N17</f>
        <v>2278</v>
      </c>
      <c r="C17" s="161">
        <f>G17+K17+O17</f>
        <v>2278</v>
      </c>
      <c r="D17" s="161">
        <f>H17+L17+P17</f>
        <v>3111</v>
      </c>
      <c r="E17" s="157">
        <f>D17-C17</f>
        <v>833</v>
      </c>
      <c r="F17" s="157"/>
      <c r="G17" s="157">
        <v>0</v>
      </c>
      <c r="H17" s="157"/>
      <c r="I17" s="157">
        <f>H17-G17</f>
        <v>0</v>
      </c>
      <c r="J17" s="157">
        <v>2278</v>
      </c>
      <c r="K17" s="157">
        <v>2278</v>
      </c>
      <c r="L17" s="157">
        <v>-127</v>
      </c>
      <c r="M17" s="157">
        <f>L17-K17</f>
        <v>-2405</v>
      </c>
      <c r="N17" s="157"/>
      <c r="O17" s="157">
        <v>0</v>
      </c>
      <c r="P17" s="157">
        <v>3238</v>
      </c>
      <c r="Q17" s="157">
        <f>P17-O17</f>
        <v>3238</v>
      </c>
      <c r="R17" s="220" t="s">
        <v>128</v>
      </c>
      <c r="S17" s="161">
        <f>V17+Y17+AB17</f>
        <v>83770</v>
      </c>
      <c r="T17" s="157">
        <f>W17+Z17+AC17</f>
        <v>85067</v>
      </c>
      <c r="U17" s="157">
        <f>X17+AA17+AD17</f>
        <v>86849</v>
      </c>
      <c r="V17" s="157">
        <v>80000</v>
      </c>
      <c r="W17" s="157">
        <v>80000</v>
      </c>
      <c r="X17" s="157">
        <v>65569</v>
      </c>
      <c r="Y17" s="161">
        <v>270</v>
      </c>
      <c r="Z17" s="161">
        <v>1477</v>
      </c>
      <c r="AA17" s="157">
        <v>586</v>
      </c>
      <c r="AB17" s="161">
        <v>3500</v>
      </c>
      <c r="AC17" s="161">
        <v>3590</v>
      </c>
      <c r="AD17" s="157">
        <v>20694</v>
      </c>
      <c r="AE17" s="228"/>
      <c r="AF17" s="223"/>
    </row>
    <row r="18" ht="17.45" customHeight="1" spans="1:32">
      <c r="A18" s="220" t="s">
        <v>129</v>
      </c>
      <c r="B18" s="161">
        <f>F18+J18+N18</f>
        <v>4634</v>
      </c>
      <c r="C18" s="161">
        <f>G18+K18+O18</f>
        <v>4659</v>
      </c>
      <c r="D18" s="161">
        <f>H18+L18+P18</f>
        <v>2292</v>
      </c>
      <c r="E18" s="157">
        <f>D18-C18</f>
        <v>-2367</v>
      </c>
      <c r="F18" s="157"/>
      <c r="G18" s="157">
        <v>0</v>
      </c>
      <c r="H18" s="157"/>
      <c r="I18" s="157">
        <f>H18-G18</f>
        <v>0</v>
      </c>
      <c r="J18" s="157">
        <v>4080</v>
      </c>
      <c r="K18" s="157">
        <v>4080</v>
      </c>
      <c r="L18" s="157">
        <v>1494</v>
      </c>
      <c r="M18" s="157">
        <f>L18-K18</f>
        <v>-2586</v>
      </c>
      <c r="N18" s="157">
        <v>554</v>
      </c>
      <c r="O18" s="157">
        <v>579</v>
      </c>
      <c r="P18" s="157">
        <v>798</v>
      </c>
      <c r="Q18" s="157">
        <f>P18-O18</f>
        <v>219</v>
      </c>
      <c r="R18" s="220" t="s">
        <v>130</v>
      </c>
      <c r="S18" s="161">
        <f>V18+Y18+AB18</f>
        <v>702</v>
      </c>
      <c r="T18" s="157">
        <f>W18+Z18+AC18</f>
        <v>997</v>
      </c>
      <c r="U18" s="157">
        <f>X18+AA18+AD18</f>
        <v>696</v>
      </c>
      <c r="V18" s="157">
        <v>680</v>
      </c>
      <c r="W18" s="157">
        <v>680</v>
      </c>
      <c r="X18" s="157">
        <v>377</v>
      </c>
      <c r="Y18" s="161">
        <v>22</v>
      </c>
      <c r="Z18" s="161">
        <v>38</v>
      </c>
      <c r="AA18" s="157">
        <v>38</v>
      </c>
      <c r="AB18" s="161"/>
      <c r="AC18" s="161">
        <v>279</v>
      </c>
      <c r="AD18" s="157">
        <v>281</v>
      </c>
      <c r="AE18" s="228"/>
      <c r="AF18" s="223"/>
    </row>
    <row r="19" ht="17.45" customHeight="1" spans="1:32">
      <c r="A19" s="220" t="s">
        <v>131</v>
      </c>
      <c r="B19" s="161">
        <f>F19+J19+N19</f>
        <v>6242</v>
      </c>
      <c r="C19" s="161">
        <f>G19+K19+O19</f>
        <v>300</v>
      </c>
      <c r="D19" s="161">
        <f>H19+L19+P19</f>
        <v>12256</v>
      </c>
      <c r="E19" s="157">
        <f>D19-C19</f>
        <v>11956</v>
      </c>
      <c r="F19" s="161">
        <v>300</v>
      </c>
      <c r="G19" s="161">
        <v>300</v>
      </c>
      <c r="H19" s="157">
        <v>12256</v>
      </c>
      <c r="I19" s="157">
        <f>H19-G19</f>
        <v>11956</v>
      </c>
      <c r="J19" s="161"/>
      <c r="K19" s="157"/>
      <c r="L19" s="157"/>
      <c r="M19" s="157">
        <f>L19-K19</f>
        <v>0</v>
      </c>
      <c r="N19" s="161">
        <v>5942</v>
      </c>
      <c r="O19" s="161">
        <v>0</v>
      </c>
      <c r="P19" s="157"/>
      <c r="Q19" s="157">
        <f>P19-O19</f>
        <v>0</v>
      </c>
      <c r="R19" s="220" t="s">
        <v>132</v>
      </c>
      <c r="S19" s="161">
        <f>V19+Y19+AB19</f>
        <v>3000</v>
      </c>
      <c r="T19" s="157">
        <f>W19+Z19+AC19</f>
        <v>3000</v>
      </c>
      <c r="U19" s="157">
        <f>X19+AA19+AD19</f>
        <v>20</v>
      </c>
      <c r="V19" s="157">
        <v>3000</v>
      </c>
      <c r="W19" s="157">
        <v>3000</v>
      </c>
      <c r="X19" s="157">
        <v>20</v>
      </c>
      <c r="Y19" s="161"/>
      <c r="Z19" s="161"/>
      <c r="AA19" s="157"/>
      <c r="AB19" s="161"/>
      <c r="AC19" s="161"/>
      <c r="AD19" s="157"/>
      <c r="AE19" s="228"/>
      <c r="AF19" s="223"/>
    </row>
    <row r="20" ht="17.45" customHeight="1" spans="1:32">
      <c r="A20" s="220" t="s">
        <v>133</v>
      </c>
      <c r="B20" s="161">
        <f>F20+J20+N20</f>
        <v>0</v>
      </c>
      <c r="C20" s="161">
        <f>G20+K20+O20</f>
        <v>0</v>
      </c>
      <c r="D20" s="161">
        <f>H20+L20+P20</f>
        <v>4</v>
      </c>
      <c r="E20" s="157">
        <f>D20-C20</f>
        <v>4</v>
      </c>
      <c r="F20" s="161"/>
      <c r="G20" s="157"/>
      <c r="H20" s="157"/>
      <c r="I20" s="157">
        <f>H20-G20</f>
        <v>0</v>
      </c>
      <c r="J20" s="161"/>
      <c r="K20" s="157"/>
      <c r="L20" s="157"/>
      <c r="M20" s="157">
        <f>L20-K20</f>
        <v>0</v>
      </c>
      <c r="N20" s="161"/>
      <c r="O20" s="161"/>
      <c r="P20" s="157">
        <v>4</v>
      </c>
      <c r="Q20" s="157">
        <f>P20-O20</f>
        <v>4</v>
      </c>
      <c r="R20" s="220" t="s">
        <v>134</v>
      </c>
      <c r="S20" s="161">
        <f>V20+Y20+AB20</f>
        <v>0</v>
      </c>
      <c r="T20" s="157">
        <f>W20+Z20+AC20</f>
        <v>0</v>
      </c>
      <c r="U20" s="157">
        <f>X20+AA20+AD20</f>
        <v>0</v>
      </c>
      <c r="V20" s="157"/>
      <c r="W20" s="157"/>
      <c r="X20" s="157"/>
      <c r="Y20" s="161"/>
      <c r="Z20" s="161"/>
      <c r="AA20" s="157"/>
      <c r="AB20" s="161"/>
      <c r="AC20" s="161"/>
      <c r="AD20" s="157"/>
      <c r="AE20" s="228"/>
      <c r="AF20" s="223"/>
    </row>
    <row r="21" ht="17.45" customHeight="1" spans="1:32">
      <c r="A21" s="220" t="s">
        <v>135</v>
      </c>
      <c r="B21" s="161">
        <f>F21+J21+N21</f>
        <v>86700</v>
      </c>
      <c r="C21" s="161">
        <f>G21+K21+O21</f>
        <v>86700</v>
      </c>
      <c r="D21" s="161">
        <f>H21+L21+P21</f>
        <v>124406</v>
      </c>
      <c r="E21" s="161">
        <f t="shared" ref="E21:F21" si="15">SUM(E22:E30)</f>
        <v>37706</v>
      </c>
      <c r="F21" s="161">
        <f>SUM(F22:F30)</f>
        <v>42000</v>
      </c>
      <c r="G21" s="161">
        <f t="shared" ref="G21:N21" si="16">SUM(G22:G30)</f>
        <v>42000</v>
      </c>
      <c r="H21" s="161">
        <f>SUM(H22:H30)</f>
        <v>48997</v>
      </c>
      <c r="I21" s="161">
        <f>SUM(I22:I30)</f>
        <v>6997</v>
      </c>
      <c r="J21" s="161">
        <f>SUM(J22:J30)</f>
        <v>14700</v>
      </c>
      <c r="K21" s="161">
        <f>SUM(K22:K30)</f>
        <v>14700</v>
      </c>
      <c r="L21" s="161">
        <f>SUM(L22:L30)</f>
        <v>9142</v>
      </c>
      <c r="M21" s="161">
        <f>SUM(M22:M30)</f>
        <v>-5558</v>
      </c>
      <c r="N21" s="161">
        <f>SUM(N22:N30)</f>
        <v>30000</v>
      </c>
      <c r="O21" s="161">
        <f t="shared" ref="O21:Q21" si="17">SUM(O22:O30)</f>
        <v>30000</v>
      </c>
      <c r="P21" s="161">
        <f>SUM(P22:P30)</f>
        <v>66267</v>
      </c>
      <c r="Q21" s="161">
        <f>SUM(Q22:Q30)</f>
        <v>36267</v>
      </c>
      <c r="R21" s="220" t="s">
        <v>136</v>
      </c>
      <c r="S21" s="161">
        <f>V21+Y21+AB21</f>
        <v>4313</v>
      </c>
      <c r="T21" s="157">
        <f>W21+Z21+AC21</f>
        <v>4313</v>
      </c>
      <c r="U21" s="157">
        <f>X21+AA21+AD21</f>
        <v>3005</v>
      </c>
      <c r="V21" s="157">
        <v>3880</v>
      </c>
      <c r="W21" s="157">
        <v>3880</v>
      </c>
      <c r="X21" s="157">
        <v>2321</v>
      </c>
      <c r="Y21" s="161"/>
      <c r="Z21" s="161"/>
      <c r="AA21" s="157"/>
      <c r="AB21" s="161">
        <v>433</v>
      </c>
      <c r="AC21" s="161">
        <v>433</v>
      </c>
      <c r="AD21" s="157">
        <v>684</v>
      </c>
      <c r="AE21" s="228"/>
      <c r="AF21" s="223"/>
    </row>
    <row r="22" ht="17.45" customHeight="1" spans="1:32">
      <c r="A22" s="220" t="s">
        <v>137</v>
      </c>
      <c r="B22" s="161">
        <f>F22+J22+N22</f>
        <v>33311</v>
      </c>
      <c r="C22" s="161">
        <f>G22+K22+O22</f>
        <v>33311</v>
      </c>
      <c r="D22" s="161">
        <f>H22+L22+P22</f>
        <v>53071</v>
      </c>
      <c r="E22" s="157">
        <f t="shared" ref="E22:E29" si="18">D22-C22</f>
        <v>19760</v>
      </c>
      <c r="F22" s="161">
        <v>10520</v>
      </c>
      <c r="G22" s="161">
        <v>10520</v>
      </c>
      <c r="H22" s="157">
        <v>3935</v>
      </c>
      <c r="I22" s="157">
        <f>H22-G22</f>
        <v>-6585</v>
      </c>
      <c r="J22" s="161"/>
      <c r="K22" s="157"/>
      <c r="L22" s="157">
        <v>2267</v>
      </c>
      <c r="M22" s="157">
        <f>L22-K22</f>
        <v>2267</v>
      </c>
      <c r="N22" s="161">
        <v>22791</v>
      </c>
      <c r="O22" s="161">
        <v>22791</v>
      </c>
      <c r="P22" s="157">
        <v>46869</v>
      </c>
      <c r="Q22" s="157">
        <f>P22-O22</f>
        <v>24078</v>
      </c>
      <c r="R22" s="220" t="s">
        <v>138</v>
      </c>
      <c r="S22" s="161">
        <f>V22+Y22+AB22</f>
        <v>18000</v>
      </c>
      <c r="T22" s="157">
        <f>W22+Z22+AC22</f>
        <v>18000</v>
      </c>
      <c r="U22" s="157">
        <f>X22+AA22+AD22</f>
        <v>10062</v>
      </c>
      <c r="V22" s="157">
        <v>15000</v>
      </c>
      <c r="W22" s="157">
        <v>15000</v>
      </c>
      <c r="X22" s="157">
        <v>9099</v>
      </c>
      <c r="Y22" s="161"/>
      <c r="Z22" s="161"/>
      <c r="AA22" s="157"/>
      <c r="AB22" s="161">
        <v>3000</v>
      </c>
      <c r="AC22" s="161">
        <v>3000</v>
      </c>
      <c r="AD22" s="157">
        <v>963</v>
      </c>
      <c r="AE22" s="228"/>
      <c r="AF22" s="223"/>
    </row>
    <row r="23" ht="17.45" customHeight="1" spans="1:32">
      <c r="A23" s="220" t="s">
        <v>139</v>
      </c>
      <c r="B23" s="161">
        <f>F23+J23+N23</f>
        <v>15553</v>
      </c>
      <c r="C23" s="161">
        <f>G23+K23+O23</f>
        <v>15553</v>
      </c>
      <c r="D23" s="161">
        <f>H23+L23+P23</f>
        <v>31504</v>
      </c>
      <c r="E23" s="157">
        <f>D23-C23</f>
        <v>15951</v>
      </c>
      <c r="F23" s="161">
        <v>12000</v>
      </c>
      <c r="G23" s="161">
        <v>12000</v>
      </c>
      <c r="H23" s="157">
        <v>19341</v>
      </c>
      <c r="I23" s="157">
        <f>H23-G23</f>
        <v>7341</v>
      </c>
      <c r="J23" s="161"/>
      <c r="K23" s="157"/>
      <c r="L23" s="157">
        <v>210</v>
      </c>
      <c r="M23" s="157">
        <f>L23-K23</f>
        <v>210</v>
      </c>
      <c r="N23" s="161">
        <v>3553</v>
      </c>
      <c r="O23" s="161">
        <v>3553</v>
      </c>
      <c r="P23" s="157">
        <v>11953</v>
      </c>
      <c r="Q23" s="157">
        <f>P23-O23</f>
        <v>8400</v>
      </c>
      <c r="R23" s="220" t="s">
        <v>140</v>
      </c>
      <c r="S23" s="161">
        <f>V23+Y23+AB23</f>
        <v>900</v>
      </c>
      <c r="T23" s="157">
        <f>W23+Z23+AC23</f>
        <v>900</v>
      </c>
      <c r="U23" s="157">
        <f>X23+AA23+AD23</f>
        <v>371</v>
      </c>
      <c r="V23" s="157">
        <v>900</v>
      </c>
      <c r="W23" s="157">
        <v>900</v>
      </c>
      <c r="X23" s="157">
        <v>371</v>
      </c>
      <c r="Y23" s="161"/>
      <c r="Z23" s="161"/>
      <c r="AA23" s="157"/>
      <c r="AB23" s="161"/>
      <c r="AC23" s="161">
        <v>0</v>
      </c>
      <c r="AD23" s="157"/>
      <c r="AE23" s="228"/>
      <c r="AF23" s="223"/>
    </row>
    <row r="24" ht="17.45" customHeight="1" spans="1:32">
      <c r="A24" s="220" t="s">
        <v>141</v>
      </c>
      <c r="B24" s="161">
        <f>F24+J24+N24</f>
        <v>5006</v>
      </c>
      <c r="C24" s="161">
        <f>G24+K24+O24</f>
        <v>5006</v>
      </c>
      <c r="D24" s="161">
        <f>H24+L24+P24</f>
        <v>7470</v>
      </c>
      <c r="E24" s="157">
        <f>D24-C24</f>
        <v>2464</v>
      </c>
      <c r="F24" s="161">
        <v>4000</v>
      </c>
      <c r="G24" s="161">
        <v>4000</v>
      </c>
      <c r="H24" s="157">
        <v>4813</v>
      </c>
      <c r="I24" s="157">
        <f>H24-G24</f>
        <v>813</v>
      </c>
      <c r="J24" s="161"/>
      <c r="K24" s="157"/>
      <c r="L24" s="157">
        <v>63</v>
      </c>
      <c r="M24" s="157">
        <f>L24-K24</f>
        <v>63</v>
      </c>
      <c r="N24" s="161">
        <v>1006</v>
      </c>
      <c r="O24" s="161">
        <v>1006</v>
      </c>
      <c r="P24" s="157">
        <v>2594</v>
      </c>
      <c r="Q24" s="157">
        <f>P24-O24</f>
        <v>1588</v>
      </c>
      <c r="R24" s="220" t="s">
        <v>142</v>
      </c>
      <c r="S24" s="161">
        <f>V24+Y24+AB24</f>
        <v>10199</v>
      </c>
      <c r="T24" s="157">
        <f>W24+Z24+AC24</f>
        <v>15303</v>
      </c>
      <c r="U24" s="157">
        <f>X24+AA24+AD24</f>
        <v>14912</v>
      </c>
      <c r="V24" s="157">
        <v>7200</v>
      </c>
      <c r="W24" s="157">
        <v>8463</v>
      </c>
      <c r="X24" s="157">
        <v>8179</v>
      </c>
      <c r="Y24" s="161"/>
      <c r="Z24" s="161"/>
      <c r="AA24" s="157"/>
      <c r="AB24" s="161">
        <v>2999</v>
      </c>
      <c r="AC24" s="161">
        <v>6840</v>
      </c>
      <c r="AD24" s="157">
        <v>6733</v>
      </c>
      <c r="AE24" s="228"/>
      <c r="AF24" s="223"/>
    </row>
    <row r="25" ht="17.45" customHeight="1" spans="1:32">
      <c r="A25" s="220" t="s">
        <v>143</v>
      </c>
      <c r="B25" s="161">
        <f>F25+J25+N25</f>
        <v>0</v>
      </c>
      <c r="C25" s="161">
        <f>G25+K25+O25</f>
        <v>0</v>
      </c>
      <c r="D25" s="161">
        <f>H25+L25+P25</f>
        <v>2581</v>
      </c>
      <c r="E25" s="157">
        <f>D25-C25</f>
        <v>2581</v>
      </c>
      <c r="F25" s="161"/>
      <c r="G25" s="161"/>
      <c r="H25" s="157"/>
      <c r="I25" s="157">
        <f>H25-G25</f>
        <v>0</v>
      </c>
      <c r="J25" s="161"/>
      <c r="K25" s="157"/>
      <c r="L25" s="157">
        <v>2581</v>
      </c>
      <c r="M25" s="157">
        <f>L25-K25</f>
        <v>2581</v>
      </c>
      <c r="N25" s="161"/>
      <c r="O25" s="161">
        <v>0</v>
      </c>
      <c r="P25" s="157"/>
      <c r="Q25" s="157">
        <f>P25-O25</f>
        <v>0</v>
      </c>
      <c r="R25" s="220" t="s">
        <v>144</v>
      </c>
      <c r="S25" s="161">
        <f>V25+Y25+AB25</f>
        <v>9380</v>
      </c>
      <c r="T25" s="157">
        <f>W25+Z25+AC25</f>
        <v>9380</v>
      </c>
      <c r="U25" s="157">
        <f>X25+AA25+AD25</f>
        <v>0</v>
      </c>
      <c r="V25" s="157">
        <v>7000</v>
      </c>
      <c r="W25" s="157">
        <v>7000</v>
      </c>
      <c r="X25" s="157"/>
      <c r="Y25" s="161">
        <v>380</v>
      </c>
      <c r="Z25" s="161">
        <v>380</v>
      </c>
      <c r="AA25" s="157"/>
      <c r="AB25" s="161">
        <v>2000</v>
      </c>
      <c r="AC25" s="161">
        <v>2000</v>
      </c>
      <c r="AD25" s="157"/>
      <c r="AE25" s="228"/>
      <c r="AF25" s="223"/>
    </row>
    <row r="26" ht="30" customHeight="1" spans="1:32">
      <c r="A26" s="222" t="s">
        <v>145</v>
      </c>
      <c r="B26" s="161">
        <f>F26+J26+N26</f>
        <v>18102</v>
      </c>
      <c r="C26" s="161">
        <f>G26+K26+O26</f>
        <v>18102</v>
      </c>
      <c r="D26" s="161">
        <f>H26+L26+P26</f>
        <v>14346</v>
      </c>
      <c r="E26" s="157">
        <f>D26-C26</f>
        <v>-3756</v>
      </c>
      <c r="F26" s="161">
        <v>3000</v>
      </c>
      <c r="G26" s="161">
        <v>3000</v>
      </c>
      <c r="H26" s="157">
        <v>8269</v>
      </c>
      <c r="I26" s="157">
        <f>H26-G26</f>
        <v>5269</v>
      </c>
      <c r="J26" s="161">
        <v>14700</v>
      </c>
      <c r="K26" s="157">
        <v>14700</v>
      </c>
      <c r="L26" s="157">
        <v>4021</v>
      </c>
      <c r="M26" s="157">
        <f>L26-K26</f>
        <v>-10679</v>
      </c>
      <c r="N26" s="161">
        <v>402</v>
      </c>
      <c r="O26" s="161">
        <v>402</v>
      </c>
      <c r="P26" s="157">
        <v>2056</v>
      </c>
      <c r="Q26" s="157">
        <f>P26-O26</f>
        <v>1654</v>
      </c>
      <c r="R26" s="220" t="s">
        <v>146</v>
      </c>
      <c r="S26" s="161">
        <f>V26+Y26+AB26</f>
        <v>3920</v>
      </c>
      <c r="T26" s="157">
        <f>W26+Z26+AC26</f>
        <v>4423</v>
      </c>
      <c r="U26" s="157">
        <f>X26+AA26+AD26</f>
        <v>4334</v>
      </c>
      <c r="V26" s="157">
        <v>3920</v>
      </c>
      <c r="W26" s="157">
        <v>4006</v>
      </c>
      <c r="X26" s="157">
        <v>4088</v>
      </c>
      <c r="Y26" s="161"/>
      <c r="Z26" s="161">
        <v>417</v>
      </c>
      <c r="AA26" s="157">
        <v>246</v>
      </c>
      <c r="AB26" s="161"/>
      <c r="AC26" s="161">
        <v>0</v>
      </c>
      <c r="AD26" s="157"/>
      <c r="AE26" s="228"/>
      <c r="AF26" s="223"/>
    </row>
    <row r="27" ht="17.45" customHeight="1" spans="1:32">
      <c r="A27" s="220" t="s">
        <v>147</v>
      </c>
      <c r="B27" s="161">
        <f>F27+J27+N27</f>
        <v>0</v>
      </c>
      <c r="C27" s="161">
        <f>G27+K27+O27</f>
        <v>0</v>
      </c>
      <c r="D27" s="161">
        <f>H27+L27+P27</f>
        <v>0</v>
      </c>
      <c r="E27" s="157">
        <f>D27-C27</f>
        <v>0</v>
      </c>
      <c r="F27" s="161"/>
      <c r="G27" s="161"/>
      <c r="H27" s="157"/>
      <c r="I27" s="157">
        <f>H27-G27</f>
        <v>0</v>
      </c>
      <c r="J27" s="161"/>
      <c r="K27" s="157"/>
      <c r="L27" s="157"/>
      <c r="M27" s="157">
        <f>L27-K27</f>
        <v>0</v>
      </c>
      <c r="N27" s="161"/>
      <c r="O27" s="161">
        <v>0</v>
      </c>
      <c r="P27" s="157"/>
      <c r="Q27" s="157">
        <f>P27-O27</f>
        <v>0</v>
      </c>
      <c r="R27" s="220" t="s">
        <v>148</v>
      </c>
      <c r="S27" s="161">
        <f>V27+Y27+AB27</f>
        <v>16483</v>
      </c>
      <c r="T27" s="157">
        <f>W27+Z27+AC27</f>
        <v>16510</v>
      </c>
      <c r="U27" s="157">
        <f>X27+AA27+AD27</f>
        <v>16097</v>
      </c>
      <c r="V27" s="157">
        <v>11188</v>
      </c>
      <c r="W27" s="157">
        <v>11188</v>
      </c>
      <c r="X27" s="157">
        <v>11090</v>
      </c>
      <c r="Y27" s="161">
        <v>2876</v>
      </c>
      <c r="Z27" s="161">
        <v>2903</v>
      </c>
      <c r="AA27" s="157">
        <v>2902</v>
      </c>
      <c r="AB27" s="161">
        <v>2419</v>
      </c>
      <c r="AC27" s="161">
        <v>2419</v>
      </c>
      <c r="AD27" s="157">
        <v>2105</v>
      </c>
      <c r="AE27" s="228"/>
      <c r="AF27" s="223"/>
    </row>
    <row r="28" ht="17.45" customHeight="1" spans="1:32">
      <c r="A28" s="220" t="s">
        <v>149</v>
      </c>
      <c r="B28" s="161">
        <f>F28+J28+N28</f>
        <v>12228</v>
      </c>
      <c r="C28" s="161">
        <f>G28+K28+O28</f>
        <v>12228</v>
      </c>
      <c r="D28" s="161">
        <f>H28+L28+P28</f>
        <v>13109</v>
      </c>
      <c r="E28" s="157">
        <f>D28-C28</f>
        <v>881</v>
      </c>
      <c r="F28" s="161">
        <v>9980</v>
      </c>
      <c r="G28" s="161">
        <v>9980</v>
      </c>
      <c r="H28" s="157">
        <v>10314</v>
      </c>
      <c r="I28" s="157">
        <f>H28-G28</f>
        <v>334</v>
      </c>
      <c r="J28" s="161"/>
      <c r="K28" s="157"/>
      <c r="L28" s="157"/>
      <c r="M28" s="157">
        <f>L28-K28</f>
        <v>0</v>
      </c>
      <c r="N28" s="161">
        <v>2248</v>
      </c>
      <c r="O28" s="161">
        <v>2248</v>
      </c>
      <c r="P28" s="157">
        <v>2795</v>
      </c>
      <c r="Q28" s="157">
        <f>P28-O28</f>
        <v>547</v>
      </c>
      <c r="R28" s="220" t="s">
        <v>150</v>
      </c>
      <c r="S28" s="161">
        <f>V28+Y28+AB28</f>
        <v>161</v>
      </c>
      <c r="T28" s="157">
        <f>W28+Z28+AC28</f>
        <v>161</v>
      </c>
      <c r="U28" s="157">
        <f>X28+AA28+AD28</f>
        <v>42</v>
      </c>
      <c r="V28" s="157">
        <v>100</v>
      </c>
      <c r="W28" s="157">
        <v>100</v>
      </c>
      <c r="X28" s="157">
        <v>14</v>
      </c>
      <c r="Y28" s="161">
        <v>20</v>
      </c>
      <c r="Z28" s="161">
        <v>20</v>
      </c>
      <c r="AA28" s="157">
        <v>12</v>
      </c>
      <c r="AB28" s="161">
        <v>41</v>
      </c>
      <c r="AC28" s="161">
        <v>41</v>
      </c>
      <c r="AD28" s="157">
        <v>16</v>
      </c>
      <c r="AE28" s="228"/>
      <c r="AF28" s="223"/>
    </row>
    <row r="29" ht="17.45" customHeight="1" spans="1:32">
      <c r="A29" s="220" t="s">
        <v>151</v>
      </c>
      <c r="B29" s="161">
        <f>F29+J29+N29</f>
        <v>2500</v>
      </c>
      <c r="C29" s="161">
        <f>G29+K29+O29</f>
        <v>2500</v>
      </c>
      <c r="D29" s="161">
        <f>H29+L29+P29</f>
        <v>2325</v>
      </c>
      <c r="E29" s="157">
        <f>D29-C29</f>
        <v>-175</v>
      </c>
      <c r="F29" s="161">
        <v>2500</v>
      </c>
      <c r="G29" s="161">
        <v>2500</v>
      </c>
      <c r="H29" s="157">
        <v>2325</v>
      </c>
      <c r="I29" s="157">
        <f>H29-G29</f>
        <v>-175</v>
      </c>
      <c r="J29" s="161"/>
      <c r="K29" s="157"/>
      <c r="L29" s="157"/>
      <c r="M29" s="157">
        <f>L29-K29</f>
        <v>0</v>
      </c>
      <c r="N29" s="161"/>
      <c r="O29" s="161">
        <v>0</v>
      </c>
      <c r="P29" s="157"/>
      <c r="Q29" s="157">
        <f>P29-O29</f>
        <v>0</v>
      </c>
      <c r="R29" s="220"/>
      <c r="S29" s="161"/>
      <c r="T29" s="157"/>
      <c r="U29" s="157"/>
      <c r="V29" s="157"/>
      <c r="W29" s="157"/>
      <c r="X29" s="157"/>
      <c r="Y29" s="161"/>
      <c r="Z29" s="157"/>
      <c r="AA29" s="157"/>
      <c r="AB29" s="161"/>
      <c r="AC29" s="161"/>
      <c r="AD29" s="157"/>
      <c r="AE29" s="228"/>
      <c r="AF29" s="223"/>
    </row>
    <row r="30" ht="17.45" customHeight="1" spans="1:32">
      <c r="A30" s="220"/>
      <c r="B30" s="161"/>
      <c r="C30" s="157"/>
      <c r="D30" s="157"/>
      <c r="E30" s="157"/>
      <c r="F30" s="161"/>
      <c r="G30" s="157"/>
      <c r="H30" s="157"/>
      <c r="I30" s="157"/>
      <c r="J30" s="161"/>
      <c r="K30" s="157"/>
      <c r="L30" s="157"/>
      <c r="M30" s="157"/>
      <c r="N30" s="161"/>
      <c r="O30" s="161"/>
      <c r="P30" s="157"/>
      <c r="Q30" s="157"/>
      <c r="R30" s="220"/>
      <c r="S30" s="161"/>
      <c r="T30" s="157"/>
      <c r="U30" s="157"/>
      <c r="V30" s="157"/>
      <c r="W30" s="157"/>
      <c r="X30" s="157"/>
      <c r="Y30" s="161"/>
      <c r="Z30" s="157"/>
      <c r="AA30" s="157"/>
      <c r="AB30" s="161"/>
      <c r="AC30" s="161"/>
      <c r="AD30" s="157"/>
      <c r="AE30" s="228"/>
      <c r="AF30" s="223"/>
    </row>
    <row r="31" ht="17.45" customHeight="1" spans="1:32">
      <c r="A31" s="194" t="s">
        <v>152</v>
      </c>
      <c r="B31" s="157">
        <f t="shared" ref="B31:H31" si="19">SUM(B6,B21)</f>
        <v>669725</v>
      </c>
      <c r="C31" s="157">
        <f>SUM(C6,C21)</f>
        <v>969725</v>
      </c>
      <c r="D31" s="157">
        <f>SUM(D6,D21)</f>
        <v>1145447</v>
      </c>
      <c r="E31" s="157">
        <f t="shared" ref="E31" si="20">D31-C31</f>
        <v>175722</v>
      </c>
      <c r="F31" s="157">
        <f>SUM(F6,F21)</f>
        <v>92000</v>
      </c>
      <c r="G31" s="157">
        <f>SUM(G6,G21)</f>
        <v>92000</v>
      </c>
      <c r="H31" s="157">
        <f>SUM(H6,H21)</f>
        <v>61253</v>
      </c>
      <c r="I31" s="157">
        <f t="shared" ref="I31" si="21">H31-G31</f>
        <v>-30747</v>
      </c>
      <c r="J31" s="157">
        <f t="shared" ref="J31:L31" si="22">SUM(J6,J21)</f>
        <v>52700</v>
      </c>
      <c r="K31" s="157">
        <f>SUM(K6,K21)</f>
        <v>52700</v>
      </c>
      <c r="L31" s="157">
        <f>SUM(L6,L21)</f>
        <v>39652</v>
      </c>
      <c r="M31" s="157">
        <f t="shared" ref="M31" si="23">L31-K31</f>
        <v>-13048</v>
      </c>
      <c r="N31" s="157">
        <f t="shared" ref="N31:P31" si="24">SUM(N6,N21)</f>
        <v>525025</v>
      </c>
      <c r="O31" s="157">
        <f>SUM(O6,O21)</f>
        <v>825025</v>
      </c>
      <c r="P31" s="157">
        <f>SUM(P6,P21)</f>
        <v>1044542</v>
      </c>
      <c r="Q31" s="157">
        <f t="shared" ref="Q31" si="25">P31-O31</f>
        <v>219517</v>
      </c>
      <c r="R31" s="226" t="s">
        <v>153</v>
      </c>
      <c r="S31" s="161">
        <f t="shared" ref="S31:AD31" si="26">SUM(S6:S30)</f>
        <v>810984</v>
      </c>
      <c r="T31" s="161">
        <f>SUM(T6:T30)</f>
        <v>919994</v>
      </c>
      <c r="U31" s="161">
        <f>SUM(U6:U30)</f>
        <v>731320</v>
      </c>
      <c r="V31" s="161">
        <f>SUM(V6:V30)</f>
        <v>551489</v>
      </c>
      <c r="W31" s="161">
        <f>SUM(W6:W30)</f>
        <v>595447</v>
      </c>
      <c r="X31" s="161">
        <f>SUM(X6:X30)</f>
        <v>445934</v>
      </c>
      <c r="Y31" s="161">
        <f>SUM(Y6:Y30)</f>
        <v>46626</v>
      </c>
      <c r="Z31" s="161">
        <f>SUM(Z6:Z30)</f>
        <v>66849</v>
      </c>
      <c r="AA31" s="161">
        <f>SUM(AA6:AA30)</f>
        <v>43026</v>
      </c>
      <c r="AB31" s="161">
        <f>SUM(AB6:AB30)</f>
        <v>212869</v>
      </c>
      <c r="AC31" s="161">
        <f>SUM(AC6:AC30)</f>
        <v>257698</v>
      </c>
      <c r="AD31" s="161">
        <f>SUM(AD6:AD30)</f>
        <v>242360</v>
      </c>
      <c r="AE31" s="228"/>
      <c r="AF31" s="223"/>
    </row>
    <row r="33" spans="31:31">
      <c r="AE33" s="223"/>
    </row>
    <row r="34" spans="8:8">
      <c r="H34" s="223"/>
    </row>
  </sheetData>
  <mergeCells count="14">
    <mergeCell ref="A1:Q1"/>
    <mergeCell ref="R1:AD1"/>
    <mergeCell ref="A2:Q2"/>
    <mergeCell ref="R2:AD2"/>
    <mergeCell ref="B4:E4"/>
    <mergeCell ref="F4:I4"/>
    <mergeCell ref="J4:M4"/>
    <mergeCell ref="N4:Q4"/>
    <mergeCell ref="S4:U4"/>
    <mergeCell ref="V4:X4"/>
    <mergeCell ref="Y4:AA4"/>
    <mergeCell ref="AB4:AD4"/>
    <mergeCell ref="A4:A5"/>
    <mergeCell ref="R4:R5"/>
  </mergeCells>
  <printOptions horizontalCentered="1"/>
  <pageMargins left="0.259722222222222" right="0.219444444444444" top="0.349305555555556" bottom="0.439583333333333" header="0.2" footer="0.156944444444444"/>
  <pageSetup paperSize="9" scale="79" fitToWidth="0" orientation="landscape" useFirstPageNumber="1"/>
  <headerFooter alignWithMargins="0">
    <oddFooter>&amp;C&amp;14‐ &amp;P ‐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69"/>
  <sheetViews>
    <sheetView showGridLines="0" showZeros="0" topLeftCell="A4" workbookViewId="0">
      <selection activeCell="L30" sqref="L30"/>
    </sheetView>
  </sheetViews>
  <sheetFormatPr defaultColWidth="2.75" defaultRowHeight="14.25"/>
  <cols>
    <col min="1" max="1" width="36.125" style="53" customWidth="1"/>
    <col min="2" max="9" width="13.125" style="53" customWidth="1"/>
    <col min="10" max="10" width="8.125" style="53" customWidth="1"/>
    <col min="11" max="11" width="11.375" style="53" customWidth="1"/>
    <col min="12" max="12" width="7.625" style="53" customWidth="1"/>
    <col min="13" max="13" width="8.375" style="53" customWidth="1"/>
    <col min="14" max="14" width="8.625" style="53" customWidth="1"/>
    <col min="15" max="16384" width="2.75" style="53"/>
  </cols>
  <sheetData>
    <row r="1" ht="24" customHeight="1" spans="1:10">
      <c r="A1" s="103" t="s">
        <v>14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>
      <c r="A2" s="104" t="s">
        <v>154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>
      <c r="A3" s="104" t="s">
        <v>155</v>
      </c>
      <c r="B3" s="104"/>
      <c r="C3" s="104"/>
      <c r="D3" s="104"/>
      <c r="E3" s="104"/>
      <c r="F3" s="104"/>
      <c r="G3" s="104"/>
      <c r="H3" s="104"/>
      <c r="I3" s="104"/>
      <c r="J3" s="104"/>
    </row>
    <row r="4" ht="21.95" customHeight="1" spans="1:15">
      <c r="A4" s="106" t="s">
        <v>96</v>
      </c>
      <c r="B4" s="106" t="s">
        <v>97</v>
      </c>
      <c r="C4" s="106"/>
      <c r="D4" s="106" t="s">
        <v>98</v>
      </c>
      <c r="E4" s="106"/>
      <c r="F4" s="106" t="s">
        <v>99</v>
      </c>
      <c r="G4" s="106"/>
      <c r="H4" s="106" t="s">
        <v>100</v>
      </c>
      <c r="I4" s="106"/>
      <c r="J4" s="106" t="s">
        <v>156</v>
      </c>
      <c r="K4" s="206" t="s">
        <v>157</v>
      </c>
      <c r="L4" s="207"/>
      <c r="M4" s="207"/>
      <c r="N4" s="208"/>
      <c r="O4" s="209"/>
    </row>
    <row r="5" ht="21.95" customHeight="1" spans="1:15">
      <c r="A5" s="106"/>
      <c r="B5" s="106" t="s">
        <v>158</v>
      </c>
      <c r="C5" s="106" t="s">
        <v>159</v>
      </c>
      <c r="D5" s="106" t="s">
        <v>158</v>
      </c>
      <c r="E5" s="106" t="s">
        <v>159</v>
      </c>
      <c r="F5" s="106" t="s">
        <v>158</v>
      </c>
      <c r="G5" s="106" t="s">
        <v>159</v>
      </c>
      <c r="H5" s="106" t="s">
        <v>158</v>
      </c>
      <c r="I5" s="106" t="s">
        <v>159</v>
      </c>
      <c r="J5" s="106"/>
      <c r="K5" s="160" t="s">
        <v>160</v>
      </c>
      <c r="L5" s="160" t="s">
        <v>98</v>
      </c>
      <c r="M5" s="160" t="s">
        <v>99</v>
      </c>
      <c r="N5" s="160" t="s">
        <v>100</v>
      </c>
      <c r="O5" s="209"/>
    </row>
    <row r="6" ht="21.95" customHeight="1" spans="1:15">
      <c r="A6" s="147" t="s">
        <v>105</v>
      </c>
      <c r="B6" s="204">
        <f>D6+F6+H6</f>
        <v>1021041</v>
      </c>
      <c r="C6" s="205">
        <f t="shared" ref="C6:C7" si="0">IF(K6=0,,(B6-K6)/K6)</f>
        <v>1.0037659868004</v>
      </c>
      <c r="D6" s="204">
        <f t="shared" ref="D6:H6" si="1">SUM(D7:D20)</f>
        <v>12256</v>
      </c>
      <c r="E6" s="205">
        <f>IF(L6=0,,(D6-L6)/L6)</f>
        <v>-0.821621936310182</v>
      </c>
      <c r="F6" s="204">
        <f>SUM(F7:F20)</f>
        <v>30510</v>
      </c>
      <c r="G6" s="205">
        <f>IF(M6=0,,(F6-M6)/M6)</f>
        <v>-0.137307018039925</v>
      </c>
      <c r="H6" s="204">
        <f>SUM(H7:H20)</f>
        <v>978275</v>
      </c>
      <c r="I6" s="205">
        <f>IF(N6=0,,(H6-N6)/N6)</f>
        <v>1.41259275883074</v>
      </c>
      <c r="J6" s="109"/>
      <c r="K6" s="157">
        <f>SUM(K7:K20)</f>
        <v>509561</v>
      </c>
      <c r="L6" s="157">
        <f>SUM(L7:L20)</f>
        <v>68708</v>
      </c>
      <c r="M6" s="157">
        <f t="shared" ref="M6:N6" si="2">SUM(M7:M20)</f>
        <v>35366</v>
      </c>
      <c r="N6" s="157">
        <f>SUM(N7:N20)</f>
        <v>405487</v>
      </c>
      <c r="O6" s="209"/>
    </row>
    <row r="7" ht="21.95" customHeight="1" spans="1:14">
      <c r="A7" s="145" t="s">
        <v>161</v>
      </c>
      <c r="B7" s="204">
        <f t="shared" ref="B7:B29" si="3">D7+F7+H7</f>
        <v>475080</v>
      </c>
      <c r="C7" s="205">
        <f>IF(K7=0,,(B7-K7)/K7)</f>
        <v>1.3271238164282</v>
      </c>
      <c r="D7" s="204">
        <f>'01'!H7</f>
        <v>0</v>
      </c>
      <c r="E7" s="205">
        <f>IF(L7=0,,(D7-L7)/L7)</f>
        <v>-1</v>
      </c>
      <c r="F7" s="204">
        <f>'01'!L7</f>
        <v>7927</v>
      </c>
      <c r="G7" s="205">
        <f t="shared" ref="G7:G30" si="4">IF(M7=0,,(F7-M7)/M7)</f>
        <v>0.0174560390193813</v>
      </c>
      <c r="H7" s="204">
        <f>'01'!P7</f>
        <v>467153</v>
      </c>
      <c r="I7" s="205">
        <f t="shared" ref="I7:I30" si="5">IF(N7=0,,(H7-N7)/N7)</f>
        <v>2.11115920987786</v>
      </c>
      <c r="J7" s="210"/>
      <c r="K7" s="157">
        <f t="shared" ref="K7:K30" si="6">L7+M7+N7</f>
        <v>204149</v>
      </c>
      <c r="L7" s="157">
        <v>46204</v>
      </c>
      <c r="M7" s="157">
        <v>7791</v>
      </c>
      <c r="N7" s="157">
        <v>150154</v>
      </c>
    </row>
    <row r="8" ht="21.95" customHeight="1" spans="1:14">
      <c r="A8" s="145" t="s">
        <v>109</v>
      </c>
      <c r="B8" s="204">
        <f>D8+F8+H8</f>
        <v>357457</v>
      </c>
      <c r="C8" s="205">
        <f t="shared" ref="C8:C30" si="7">IF(K8=0,,(B8-K8)/K8)</f>
        <v>1.02313156181906</v>
      </c>
      <c r="D8" s="204">
        <f>'01'!H8</f>
        <v>0</v>
      </c>
      <c r="E8" s="205">
        <f t="shared" ref="E8:E30" si="8">IF(L8=0,,(D8-L8)/L8)</f>
        <v>0</v>
      </c>
      <c r="F8" s="204">
        <f>'01'!L8</f>
        <v>2220</v>
      </c>
      <c r="G8" s="205">
        <f>IF(M8=0,,(F8-M8)/M8)</f>
        <v>0.0216290842153705</v>
      </c>
      <c r="H8" s="204">
        <f>'01'!P8</f>
        <v>355237</v>
      </c>
      <c r="I8" s="205">
        <f>IF(N8=0,,(H8-N8)/N8)</f>
        <v>1.03560213624278</v>
      </c>
      <c r="J8" s="210"/>
      <c r="K8" s="157">
        <f>L8+M8+N8</f>
        <v>176685</v>
      </c>
      <c r="L8" s="157"/>
      <c r="M8" s="157">
        <v>2173</v>
      </c>
      <c r="N8" s="157">
        <v>174512</v>
      </c>
    </row>
    <row r="9" ht="21.95" customHeight="1" spans="1:14">
      <c r="A9" s="145" t="s">
        <v>111</v>
      </c>
      <c r="B9" s="204">
        <f>D9+F9+H9</f>
        <v>12928</v>
      </c>
      <c r="C9" s="205">
        <f>IF(K9=0,,(B9-K9)/K9)</f>
        <v>0.177627983239206</v>
      </c>
      <c r="D9" s="204">
        <f>'01'!H9</f>
        <v>0</v>
      </c>
      <c r="E9" s="205">
        <f>IF(L9=0,,(D9-L9)/L9)</f>
        <v>0</v>
      </c>
      <c r="F9" s="204">
        <f>'01'!L9</f>
        <v>3344</v>
      </c>
      <c r="G9" s="205">
        <f>IF(M9=0,,(F9-M9)/M9)</f>
        <v>-0.0170487948265726</v>
      </c>
      <c r="H9" s="204">
        <f>'01'!P9</f>
        <v>9584</v>
      </c>
      <c r="I9" s="205">
        <f>IF(N9=0,,(H9-N9)/N9)</f>
        <v>0.265047518479409</v>
      </c>
      <c r="J9" s="210"/>
      <c r="K9" s="157">
        <f>L9+M9+N9</f>
        <v>10978</v>
      </c>
      <c r="L9" s="157"/>
      <c r="M9" s="157">
        <v>3402</v>
      </c>
      <c r="N9" s="157">
        <v>7576</v>
      </c>
    </row>
    <row r="10" ht="21.95" customHeight="1" spans="1:14">
      <c r="A10" s="145" t="s">
        <v>113</v>
      </c>
      <c r="B10" s="204">
        <f>D10+F10+H10</f>
        <v>85214</v>
      </c>
      <c r="C10" s="205">
        <f>IF(K10=0,,(B10-K10)/K10)</f>
        <v>1.63184878621286</v>
      </c>
      <c r="D10" s="204">
        <f>'01'!H10</f>
        <v>0</v>
      </c>
      <c r="E10" s="205">
        <f>IF(L10=0,,(D10-L10)/L10)</f>
        <v>-1</v>
      </c>
      <c r="F10" s="204">
        <f>'01'!L10</f>
        <v>0</v>
      </c>
      <c r="G10" s="205">
        <f>IF(M10=0,,(F10-M10)/M10)</f>
        <v>0</v>
      </c>
      <c r="H10" s="204">
        <f>'01'!P10</f>
        <v>85214</v>
      </c>
      <c r="I10" s="205">
        <f>IF(N10=0,,(H10-N10)/N10)</f>
        <v>4.65529599150518</v>
      </c>
      <c r="J10" s="210"/>
      <c r="K10" s="157">
        <f>L10+M10+N10</f>
        <v>32378</v>
      </c>
      <c r="L10" s="157">
        <v>17310</v>
      </c>
      <c r="M10" s="157"/>
      <c r="N10" s="157">
        <v>15068</v>
      </c>
    </row>
    <row r="11" ht="21.95" customHeight="1" spans="1:14">
      <c r="A11" s="145" t="s">
        <v>162</v>
      </c>
      <c r="B11" s="204">
        <f>D11+F11+H11</f>
        <v>13230</v>
      </c>
      <c r="C11" s="205">
        <f>IF(K11=0,,(B11-K11)/K11)</f>
        <v>-0.243221599359341</v>
      </c>
      <c r="D11" s="204">
        <f>'01'!H11</f>
        <v>0</v>
      </c>
      <c r="E11" s="205">
        <f>IF(L11=0,,(D11-L11)/L11)</f>
        <v>0</v>
      </c>
      <c r="F11" s="204">
        <f>'01'!L11</f>
        <v>2999</v>
      </c>
      <c r="G11" s="205">
        <f>IF(M11=0,,(F11-M11)/M11)</f>
        <v>0.0288164665523156</v>
      </c>
      <c r="H11" s="204">
        <f>'01'!P11</f>
        <v>10231</v>
      </c>
      <c r="I11" s="205">
        <f>IF(N11=0,,(H11-N11)/N11)</f>
        <v>-0.29765909246928</v>
      </c>
      <c r="J11" s="210"/>
      <c r="K11" s="157">
        <f>L11+M11+N11</f>
        <v>17482</v>
      </c>
      <c r="L11" s="157"/>
      <c r="M11" s="157">
        <v>2915</v>
      </c>
      <c r="N11" s="157">
        <v>14567</v>
      </c>
    </row>
    <row r="12" ht="21.95" customHeight="1" spans="1:14">
      <c r="A12" s="145" t="s">
        <v>117</v>
      </c>
      <c r="B12" s="204">
        <f>D12+F12+H12</f>
        <v>23539</v>
      </c>
      <c r="C12" s="205">
        <f>IF(K12=0,,(B12-K12)/K12)</f>
        <v>0.240134871713819</v>
      </c>
      <c r="D12" s="204">
        <f>'01'!H12</f>
        <v>0</v>
      </c>
      <c r="E12" s="205">
        <f>IF(L12=0,,(D12-L12)/L12)</f>
        <v>0</v>
      </c>
      <c r="F12" s="204">
        <f>'01'!L12</f>
        <v>1769</v>
      </c>
      <c r="G12" s="205">
        <f>IF(M12=0,,(F12-M12)/M12)</f>
        <v>0.24140350877193</v>
      </c>
      <c r="H12" s="204">
        <f>'01'!P12</f>
        <v>21770</v>
      </c>
      <c r="I12" s="205">
        <f>IF(N12=0,,(H12-N12)/N12)</f>
        <v>0.240031897926635</v>
      </c>
      <c r="J12" s="210"/>
      <c r="K12" s="157">
        <f>L12+M12+N12</f>
        <v>18981</v>
      </c>
      <c r="L12" s="157"/>
      <c r="M12" s="157">
        <v>1425</v>
      </c>
      <c r="N12" s="157">
        <v>17556</v>
      </c>
    </row>
    <row r="13" ht="21.95" customHeight="1" spans="1:14">
      <c r="A13" s="145" t="s">
        <v>119</v>
      </c>
      <c r="B13" s="204">
        <f>D13+F13+H13</f>
        <v>10008</v>
      </c>
      <c r="C13" s="205">
        <f>IF(K13=0,,(B13-K13)/K13)</f>
        <v>0.134050991501416</v>
      </c>
      <c r="D13" s="204">
        <f>'01'!H13</f>
        <v>0</v>
      </c>
      <c r="E13" s="205">
        <f>IF(L13=0,,(D13-L13)/L13)</f>
        <v>0</v>
      </c>
      <c r="F13" s="204">
        <f>'01'!L13</f>
        <v>851</v>
      </c>
      <c r="G13" s="205">
        <f>IF(M13=0,,(F13-M13)/M13)</f>
        <v>-0.330974842767296</v>
      </c>
      <c r="H13" s="204">
        <f>'01'!P13</f>
        <v>9157</v>
      </c>
      <c r="I13" s="205">
        <f>IF(N13=0,,(H13-N13)/N13)</f>
        <v>0.212365947305706</v>
      </c>
      <c r="J13" s="210"/>
      <c r="K13" s="157">
        <f>L13+M13+N13</f>
        <v>8825</v>
      </c>
      <c r="L13" s="157"/>
      <c r="M13" s="157">
        <v>1272</v>
      </c>
      <c r="N13" s="157">
        <v>7553</v>
      </c>
    </row>
    <row r="14" ht="21.95" customHeight="1" spans="1:14">
      <c r="A14" s="145" t="s">
        <v>121</v>
      </c>
      <c r="B14" s="204">
        <f>D14+F14+H14</f>
        <v>21446</v>
      </c>
      <c r="C14" s="205">
        <f>IF(K14=0,,(B14-K14)/K14)</f>
        <v>0.27012140953509</v>
      </c>
      <c r="D14" s="204">
        <f>'01'!H14</f>
        <v>0</v>
      </c>
      <c r="E14" s="205">
        <f>IF(L14=0,,(D14-L14)/L14)</f>
        <v>0</v>
      </c>
      <c r="F14" s="204">
        <f>'01'!L14</f>
        <v>5871</v>
      </c>
      <c r="G14" s="205">
        <f>IF(M14=0,,(F14-M14)/M14)</f>
        <v>0.145784543325527</v>
      </c>
      <c r="H14" s="204">
        <f>'01'!P14</f>
        <v>15575</v>
      </c>
      <c r="I14" s="205">
        <f>IF(N14=0,,(H14-N14)/N14)</f>
        <v>0.324292152027889</v>
      </c>
      <c r="J14" s="210"/>
      <c r="K14" s="157">
        <f>L14+M14+N14</f>
        <v>16885</v>
      </c>
      <c r="L14" s="157"/>
      <c r="M14" s="157">
        <v>5124</v>
      </c>
      <c r="N14" s="157">
        <v>11761</v>
      </c>
    </row>
    <row r="15" ht="21.95" customHeight="1" spans="1:14">
      <c r="A15" s="145" t="s">
        <v>123</v>
      </c>
      <c r="B15" s="204">
        <f>D15+F15+H15</f>
        <v>1779</v>
      </c>
      <c r="C15" s="205">
        <f>IF(K15=0,,(B15-K15)/K15)</f>
        <v>-0.437559279165349</v>
      </c>
      <c r="D15" s="204">
        <f>'01'!H15</f>
        <v>0</v>
      </c>
      <c r="E15" s="205">
        <f>IF(L15=0,,(D15-L15)/L15)</f>
        <v>0</v>
      </c>
      <c r="F15" s="204">
        <f>'01'!L15</f>
        <v>1625</v>
      </c>
      <c r="G15" s="205">
        <f>IF(M15=0,,(F15-M15)/M15)</f>
        <v>-0.47188820279493</v>
      </c>
      <c r="H15" s="204">
        <f>'01'!P15</f>
        <v>154</v>
      </c>
      <c r="I15" s="205">
        <f>IF(N15=0,,(H15-N15)/N15)</f>
        <v>0.790697674418605</v>
      </c>
      <c r="J15" s="210"/>
      <c r="K15" s="157">
        <f>L15+M15+N15</f>
        <v>3163</v>
      </c>
      <c r="L15" s="157"/>
      <c r="M15" s="157">
        <v>3077</v>
      </c>
      <c r="N15" s="157">
        <v>86</v>
      </c>
    </row>
    <row r="16" ht="21.95" customHeight="1" spans="1:14">
      <c r="A16" s="145" t="s">
        <v>125</v>
      </c>
      <c r="B16" s="204">
        <f>D16+F16+H16</f>
        <v>2697</v>
      </c>
      <c r="C16" s="205">
        <f>IF(K16=0,,(B16-K16)/K16)</f>
        <v>0.409827496079456</v>
      </c>
      <c r="D16" s="204">
        <f>'01'!H16</f>
        <v>0</v>
      </c>
      <c r="E16" s="205">
        <f>IF(L16=0,,(D16-L16)/L16)</f>
        <v>0</v>
      </c>
      <c r="F16" s="204">
        <f>'01'!L16</f>
        <v>2537</v>
      </c>
      <c r="G16" s="205">
        <f>IF(M16=0,,(F16-M16)/M16)</f>
        <v>0.431715575620768</v>
      </c>
      <c r="H16" s="204">
        <f>'01'!P16</f>
        <v>160</v>
      </c>
      <c r="I16" s="205">
        <f>IF(N16=0,,(H16-N16)/N16)</f>
        <v>0.134751773049645</v>
      </c>
      <c r="J16" s="210"/>
      <c r="K16" s="157">
        <f>L16+M16+N16</f>
        <v>1913</v>
      </c>
      <c r="L16" s="157"/>
      <c r="M16" s="157">
        <v>1772</v>
      </c>
      <c r="N16" s="157">
        <v>141</v>
      </c>
    </row>
    <row r="17" ht="21.95" customHeight="1" spans="1:14">
      <c r="A17" s="145" t="s">
        <v>127</v>
      </c>
      <c r="B17" s="204">
        <f>D17+F17+H17</f>
        <v>3111</v>
      </c>
      <c r="C17" s="205">
        <f>IF(K17=0,,(B17-K17)/K17)</f>
        <v>0.10751156995372</v>
      </c>
      <c r="D17" s="204">
        <f>'01'!H17</f>
        <v>0</v>
      </c>
      <c r="E17" s="205">
        <f>IF(L17=0,,(D17-L17)/L17)</f>
        <v>0</v>
      </c>
      <c r="F17" s="204">
        <f>'01'!L17</f>
        <v>-127</v>
      </c>
      <c r="G17" s="205">
        <f>IF(M17=0,,(F17-M17)/M17)</f>
        <v>-1.04521181915272</v>
      </c>
      <c r="H17" s="204">
        <f>'01'!P17</f>
        <v>3238</v>
      </c>
      <c r="I17" s="205">
        <f>IF(N17=0,,(H17-N17)/N17)</f>
        <v>0</v>
      </c>
      <c r="J17" s="210"/>
      <c r="K17" s="157">
        <f>L17+M17+N17</f>
        <v>2809</v>
      </c>
      <c r="L17" s="157"/>
      <c r="M17" s="157">
        <v>2809</v>
      </c>
      <c r="N17" s="157"/>
    </row>
    <row r="18" ht="21.95" customHeight="1" spans="1:14">
      <c r="A18" s="145" t="s">
        <v>129</v>
      </c>
      <c r="B18" s="204">
        <f>D18+F18+H18</f>
        <v>2292</v>
      </c>
      <c r="C18" s="205">
        <f>IF(K18=0,,(B18-K18)/K18)</f>
        <v>-0.450754852624011</v>
      </c>
      <c r="D18" s="204">
        <f>'01'!H18</f>
        <v>0</v>
      </c>
      <c r="E18" s="205">
        <f>IF(L18=0,,(D18-L18)/L18)</f>
        <v>0</v>
      </c>
      <c r="F18" s="204">
        <f>'01'!L18</f>
        <v>1494</v>
      </c>
      <c r="G18" s="205">
        <f>IF(M18=0,,(F18-M18)/M18)</f>
        <v>-0.585690515806988</v>
      </c>
      <c r="H18" s="204">
        <f>'01'!P18</f>
        <v>798</v>
      </c>
      <c r="I18" s="205">
        <f>IF(N18=0,,(H18-N18)/N18)</f>
        <v>0.407407407407407</v>
      </c>
      <c r="J18" s="210"/>
      <c r="K18" s="157">
        <f>L18+M18+N18</f>
        <v>4173</v>
      </c>
      <c r="L18" s="157"/>
      <c r="M18" s="157">
        <v>3606</v>
      </c>
      <c r="N18" s="157">
        <v>567</v>
      </c>
    </row>
    <row r="19" ht="21.95" customHeight="1" spans="1:14">
      <c r="A19" s="145" t="s">
        <v>131</v>
      </c>
      <c r="B19" s="204">
        <f>D19+F19+H19</f>
        <v>12256</v>
      </c>
      <c r="C19" s="205">
        <f>IF(K19=0,,(B19-K19)/K19)</f>
        <v>0.100574712643678</v>
      </c>
      <c r="D19" s="204">
        <f>'01'!H19</f>
        <v>12256</v>
      </c>
      <c r="E19" s="205">
        <f>IF(L19=0,,(D19-L19)/L19)</f>
        <v>1.35964574509049</v>
      </c>
      <c r="F19" s="204">
        <f>'01'!L19</f>
        <v>0</v>
      </c>
      <c r="G19" s="205">
        <f>IF(M19=0,,(F19-M19)/M19)</f>
        <v>0</v>
      </c>
      <c r="H19" s="204">
        <f>'01'!P19</f>
        <v>0</v>
      </c>
      <c r="I19" s="205">
        <f>IF(N19=0,,(H19-N19)/N19)</f>
        <v>-1</v>
      </c>
      <c r="J19" s="210"/>
      <c r="K19" s="157">
        <f>L19+M19+N19</f>
        <v>11136</v>
      </c>
      <c r="L19" s="157">
        <v>5194</v>
      </c>
      <c r="M19" s="157"/>
      <c r="N19" s="157">
        <v>5942</v>
      </c>
    </row>
    <row r="20" ht="21.95" customHeight="1" spans="1:14">
      <c r="A20" s="145" t="s">
        <v>163</v>
      </c>
      <c r="B20" s="204">
        <f>D20+F20+H20</f>
        <v>4</v>
      </c>
      <c r="C20" s="205">
        <f>IF(K20=0,,(B20-K20)/K20)</f>
        <v>0</v>
      </c>
      <c r="D20" s="204">
        <f>'01'!H20</f>
        <v>0</v>
      </c>
      <c r="E20" s="205">
        <f>IF(L20=0,,(D20-L20)/L20)</f>
        <v>0</v>
      </c>
      <c r="F20" s="204">
        <f>'01'!L20</f>
        <v>0</v>
      </c>
      <c r="G20" s="205">
        <f>IF(M20=0,,(F20-M20)/M20)</f>
        <v>0</v>
      </c>
      <c r="H20" s="204">
        <f>'01'!P20</f>
        <v>4</v>
      </c>
      <c r="I20" s="205">
        <f>IF(N20=0,,(H20-N20)/N20)</f>
        <v>0</v>
      </c>
      <c r="J20" s="210"/>
      <c r="K20" s="157">
        <f>L20+M20+N20</f>
        <v>4</v>
      </c>
      <c r="L20" s="157"/>
      <c r="M20" s="157"/>
      <c r="N20" s="157">
        <v>4</v>
      </c>
    </row>
    <row r="21" ht="21.95" customHeight="1" spans="1:14">
      <c r="A21" s="147" t="s">
        <v>135</v>
      </c>
      <c r="B21" s="204">
        <f>D21+F21+H21</f>
        <v>124406</v>
      </c>
      <c r="C21" s="205">
        <f>IF(K21=0,,(B21-K21)/K21)</f>
        <v>0.338865032985719</v>
      </c>
      <c r="D21" s="204">
        <f t="shared" ref="D21" si="9">SUM(D22:D29)</f>
        <v>48997</v>
      </c>
      <c r="E21" s="205">
        <f>IF(L21=0,,(D21-L21)/L21)</f>
        <v>-0.0694357396539608</v>
      </c>
      <c r="F21" s="204">
        <f t="shared" ref="F21" si="10">SUM(F22:F29)</f>
        <v>9142</v>
      </c>
      <c r="G21" s="205">
        <f>IF(M21=0,,(F21-M21)/M21)</f>
        <v>-0.0754449838187702</v>
      </c>
      <c r="H21" s="204">
        <f t="shared" ref="H21" si="11">SUM(H22:H29)</f>
        <v>66267</v>
      </c>
      <c r="I21" s="205">
        <f>IF(N21=0,,(H21-N21)/N21)</f>
        <v>1.18141418131543</v>
      </c>
      <c r="J21" s="211"/>
      <c r="K21" s="157">
        <f>L21+M21+N21</f>
        <v>92919</v>
      </c>
      <c r="L21" s="157">
        <f>SUM(L22:L29)</f>
        <v>52653</v>
      </c>
      <c r="M21" s="157">
        <f t="shared" ref="M21:N21" si="12">SUM(M22:M29)</f>
        <v>9888</v>
      </c>
      <c r="N21" s="157">
        <f>SUM(N22:N29)</f>
        <v>30378</v>
      </c>
    </row>
    <row r="22" ht="21.95" customHeight="1" spans="1:14">
      <c r="A22" s="145" t="s">
        <v>137</v>
      </c>
      <c r="B22" s="204">
        <f>D22+F22+H22</f>
        <v>53071</v>
      </c>
      <c r="C22" s="205">
        <f>IF(K22=0,,(B22-K22)/K22)</f>
        <v>0.693773338014234</v>
      </c>
      <c r="D22" s="204">
        <f>'01'!H22</f>
        <v>3935</v>
      </c>
      <c r="E22" s="205">
        <f>IF(L22=0,,(D22-L22)/L22)</f>
        <v>-0.52245145631068</v>
      </c>
      <c r="F22" s="204">
        <f>'01'!L22</f>
        <v>2267</v>
      </c>
      <c r="G22" s="205">
        <f>IF(M22=0,,(F22-M22)/M22)</f>
        <v>17.7355371900826</v>
      </c>
      <c r="H22" s="204">
        <f>'01'!P22</f>
        <v>46869</v>
      </c>
      <c r="I22" s="205">
        <f>IF(N22=0,,(H22-N22)/N22)</f>
        <v>1.0402664112833</v>
      </c>
      <c r="J22" s="210"/>
      <c r="K22" s="157">
        <f>L22+M22+N22</f>
        <v>31333</v>
      </c>
      <c r="L22" s="157">
        <v>8240</v>
      </c>
      <c r="M22" s="157">
        <v>121</v>
      </c>
      <c r="N22" s="157">
        <v>22972</v>
      </c>
    </row>
    <row r="23" ht="21.95" customHeight="1" spans="1:14">
      <c r="A23" s="145" t="s">
        <v>139</v>
      </c>
      <c r="B23" s="204">
        <f>D23+F23+H23</f>
        <v>31504</v>
      </c>
      <c r="C23" s="205">
        <f>IF(K23=0,,(B23-K23)/K23)</f>
        <v>0.472355937748282</v>
      </c>
      <c r="D23" s="204">
        <f>'01'!H23</f>
        <v>19341</v>
      </c>
      <c r="E23" s="205">
        <f>IF(L23=0,,(D23-L23)/L23)</f>
        <v>0.0346653827636014</v>
      </c>
      <c r="F23" s="204">
        <f>'01'!L23</f>
        <v>210</v>
      </c>
      <c r="G23" s="205">
        <f>IF(M23=0,,(F23-M23)/M23)</f>
        <v>-0.62962962962963</v>
      </c>
      <c r="H23" s="204">
        <f>'01'!P23</f>
        <v>11953</v>
      </c>
      <c r="I23" s="205">
        <f>IF(N23=0,,(H23-N23)/N23)</f>
        <v>4.59335517080019</v>
      </c>
      <c r="J23" s="210"/>
      <c r="K23" s="157">
        <f>L23+M23+N23</f>
        <v>21397</v>
      </c>
      <c r="L23" s="157">
        <v>18693</v>
      </c>
      <c r="M23" s="157">
        <v>567</v>
      </c>
      <c r="N23" s="157">
        <v>2137</v>
      </c>
    </row>
    <row r="24" ht="21.95" customHeight="1" spans="1:14">
      <c r="A24" s="145" t="s">
        <v>141</v>
      </c>
      <c r="B24" s="204">
        <f>D24+F24+H24</f>
        <v>7470</v>
      </c>
      <c r="C24" s="205">
        <f>IF(K24=0,,(B24-K24)/K24)</f>
        <v>0.324233291969509</v>
      </c>
      <c r="D24" s="204">
        <f>'01'!H24</f>
        <v>4813</v>
      </c>
      <c r="E24" s="205">
        <f>IF(L24=0,,(D24-L24)/L24)</f>
        <v>0.400349141693337</v>
      </c>
      <c r="F24" s="204">
        <f>'01'!L24</f>
        <v>63</v>
      </c>
      <c r="G24" s="205">
        <f>IF(M24=0,,(F24-M24)/M24)</f>
        <v>-0.828337874659401</v>
      </c>
      <c r="H24" s="204">
        <f>'01'!P24</f>
        <v>2594</v>
      </c>
      <c r="I24" s="205">
        <f>IF(N24=0,,(H24-N24)/N24)</f>
        <v>0.412084921066957</v>
      </c>
      <c r="J24" s="210"/>
      <c r="K24" s="157">
        <f>L24+M24+N24</f>
        <v>5641</v>
      </c>
      <c r="L24" s="157">
        <v>3437</v>
      </c>
      <c r="M24" s="157">
        <v>367</v>
      </c>
      <c r="N24" s="157">
        <v>1837</v>
      </c>
    </row>
    <row r="25" ht="21.95" customHeight="1" spans="1:14">
      <c r="A25" s="145" t="s">
        <v>143</v>
      </c>
      <c r="B25" s="204">
        <f>D25+F25+H25</f>
        <v>2581</v>
      </c>
      <c r="C25" s="205">
        <f>IF(K25=0,,(B25-K25)/K25)</f>
        <v>0</v>
      </c>
      <c r="D25" s="204">
        <f>'01'!H25</f>
        <v>0</v>
      </c>
      <c r="E25" s="205">
        <f>IF(L25=0,,(D25-L25)/L25)</f>
        <v>0</v>
      </c>
      <c r="F25" s="204">
        <f>'01'!L25</f>
        <v>2581</v>
      </c>
      <c r="G25" s="205">
        <f>IF(M25=0,,(F25-M25)/M25)</f>
        <v>0</v>
      </c>
      <c r="H25" s="204">
        <f>'01'!P25</f>
        <v>0</v>
      </c>
      <c r="I25" s="205">
        <f>IF(N25=0,,(H25-N25)/N25)</f>
        <v>0</v>
      </c>
      <c r="J25" s="210"/>
      <c r="K25" s="157">
        <f>L25+M25+N25</f>
        <v>0</v>
      </c>
      <c r="L25" s="157"/>
      <c r="M25" s="157"/>
      <c r="N25" s="157"/>
    </row>
    <row r="26" ht="21.95" customHeight="1" spans="1:14">
      <c r="A26" s="145" t="s">
        <v>145</v>
      </c>
      <c r="B26" s="204">
        <f>D26+F26+H26</f>
        <v>14346</v>
      </c>
      <c r="C26" s="205">
        <f>IF(K26=0,,(B26-K26)/K26)</f>
        <v>-0.231230909383206</v>
      </c>
      <c r="D26" s="204">
        <f>'01'!H26</f>
        <v>8269</v>
      </c>
      <c r="E26" s="205">
        <f>IF(L26=0,,(D26-L26)/L26)</f>
        <v>-0.104117009750813</v>
      </c>
      <c r="F26" s="204">
        <f>'01'!L26</f>
        <v>4021</v>
      </c>
      <c r="G26" s="205">
        <f>IF(M26=0,,(F26-M26)/M26)</f>
        <v>-0.544723731884058</v>
      </c>
      <c r="H26" s="204">
        <f>'01'!P26</f>
        <v>2056</v>
      </c>
      <c r="I26" s="205">
        <f>IF(N26=0,,(H26-N26)/N26)</f>
        <v>2.43238731218698</v>
      </c>
      <c r="J26" s="210"/>
      <c r="K26" s="157">
        <f>L26+M26+N26</f>
        <v>18661</v>
      </c>
      <c r="L26" s="157">
        <v>9230</v>
      </c>
      <c r="M26" s="157">
        <v>8832</v>
      </c>
      <c r="N26" s="157">
        <v>599</v>
      </c>
    </row>
    <row r="27" ht="21.95" customHeight="1" spans="1:14">
      <c r="A27" s="145" t="s">
        <v>164</v>
      </c>
      <c r="B27" s="204">
        <f>D27+F27+H27</f>
        <v>0</v>
      </c>
      <c r="C27" s="205">
        <f>IF(K27=0,,(B27-K27)/K27)</f>
        <v>0</v>
      </c>
      <c r="D27" s="204">
        <f>'01'!H27</f>
        <v>0</v>
      </c>
      <c r="E27" s="205">
        <f>IF(L27=0,,(D27-L27)/L27)</f>
        <v>0</v>
      </c>
      <c r="F27" s="204">
        <f>'01'!L27</f>
        <v>0</v>
      </c>
      <c r="G27" s="205">
        <f>IF(M27=0,,(F27-M27)/M27)</f>
        <v>0</v>
      </c>
      <c r="H27" s="204">
        <f>'01'!P27</f>
        <v>0</v>
      </c>
      <c r="I27" s="205">
        <f>IF(N27=0,,(H27-N27)/N27)</f>
        <v>0</v>
      </c>
      <c r="J27" s="210"/>
      <c r="K27" s="157">
        <f>L27+M27+N27</f>
        <v>0</v>
      </c>
      <c r="L27" s="157"/>
      <c r="M27" s="157"/>
      <c r="N27" s="157"/>
    </row>
    <row r="28" ht="21.95" customHeight="1" spans="1:14">
      <c r="A28" s="145" t="s">
        <v>165</v>
      </c>
      <c r="B28" s="204">
        <f>D28+F28+H28</f>
        <v>13109</v>
      </c>
      <c r="C28" s="205">
        <f>IF(K28=0,,(B28-K28)/K28)</f>
        <v>-0.0524071129102212</v>
      </c>
      <c r="D28" s="204">
        <f>'01'!H28</f>
        <v>10314</v>
      </c>
      <c r="E28" s="205">
        <f>IF(L28=0,,(D28-L28)/L28)</f>
        <v>-0.0623636363636364</v>
      </c>
      <c r="F28" s="204">
        <f>'01'!L28</f>
        <v>0</v>
      </c>
      <c r="G28" s="205">
        <f>IF(M28=0,,(F28-M28)/M28)</f>
        <v>-1</v>
      </c>
      <c r="H28" s="204">
        <f>'01'!P28</f>
        <v>2795</v>
      </c>
      <c r="I28" s="205">
        <f>IF(N28=0,,(H28-N28)/N28)</f>
        <v>-0.0134133427462054</v>
      </c>
      <c r="J28" s="210"/>
      <c r="K28" s="157">
        <f>L28+M28+N28</f>
        <v>13834</v>
      </c>
      <c r="L28" s="157">
        <v>11000</v>
      </c>
      <c r="M28" s="157">
        <v>1</v>
      </c>
      <c r="N28" s="157">
        <v>2833</v>
      </c>
    </row>
    <row r="29" ht="21.95" customHeight="1" spans="1:14">
      <c r="A29" s="145" t="s">
        <v>151</v>
      </c>
      <c r="B29" s="204">
        <f>D29+F29+H29</f>
        <v>2325</v>
      </c>
      <c r="C29" s="205">
        <f>IF(K29=0,,(B29-K29)/K29)</f>
        <v>0.132489040428641</v>
      </c>
      <c r="D29" s="204">
        <f>'01'!H29</f>
        <v>2325</v>
      </c>
      <c r="E29" s="205">
        <f>IF(L29=0,,(D29-L29)/L29)</f>
        <v>0.132489040428641</v>
      </c>
      <c r="F29" s="204">
        <f>'01'!L29</f>
        <v>0</v>
      </c>
      <c r="G29" s="205">
        <f>IF(M29=0,,(F29-M29)/M29)</f>
        <v>0</v>
      </c>
      <c r="H29" s="204">
        <f>'01'!P29</f>
        <v>0</v>
      </c>
      <c r="I29" s="205">
        <f>IF(N29=0,,(H29-N29)/N29)</f>
        <v>0</v>
      </c>
      <c r="J29" s="210"/>
      <c r="K29" s="157">
        <f>L29+M29+N29</f>
        <v>2053</v>
      </c>
      <c r="L29" s="157">
        <v>2053</v>
      </c>
      <c r="M29" s="157"/>
      <c r="N29" s="157"/>
    </row>
    <row r="30" ht="21.95" customHeight="1" spans="1:14">
      <c r="A30" s="106" t="s">
        <v>152</v>
      </c>
      <c r="B30" s="204">
        <f>SUM(B6,B21)</f>
        <v>1145447</v>
      </c>
      <c r="C30" s="205">
        <f>IF(K30=0,,(B30-K30)/K30)</f>
        <v>0.901219957508963</v>
      </c>
      <c r="D30" s="204">
        <f t="shared" ref="D30" si="13">SUM(D6,D21)</f>
        <v>61253</v>
      </c>
      <c r="E30" s="205">
        <f>IF(L30=0,,(D30-L30)/L30)</f>
        <v>-0.495282669061725</v>
      </c>
      <c r="F30" s="204">
        <f t="shared" ref="F30" si="14">SUM(F6,F21)</f>
        <v>39652</v>
      </c>
      <c r="G30" s="205">
        <f>IF(M30=0,,(F30-M30)/M30)</f>
        <v>-0.123790162195607</v>
      </c>
      <c r="H30" s="204">
        <f t="shared" ref="H30" si="15">SUM(H6,H21)</f>
        <v>1044542</v>
      </c>
      <c r="I30" s="205">
        <f>IF(N30=0,,(H30-N30)/N30)</f>
        <v>1.39648056164179</v>
      </c>
      <c r="J30" s="179"/>
      <c r="K30" s="157">
        <f>L30+M30+N30</f>
        <v>602480</v>
      </c>
      <c r="L30" s="157">
        <f>SUM(L6,L21)</f>
        <v>121361</v>
      </c>
      <c r="M30" s="157">
        <f t="shared" ref="M30:N30" si="16">SUM(M6,M21)</f>
        <v>45254</v>
      </c>
      <c r="N30" s="157">
        <f>SUM(N6,N21)</f>
        <v>435865</v>
      </c>
    </row>
    <row r="31" ht="27.2" customHeight="1" spans="1:10">
      <c r="A31" s="197"/>
      <c r="B31" s="197"/>
      <c r="C31" s="197"/>
      <c r="D31" s="197"/>
      <c r="E31" s="197"/>
      <c r="F31" s="197"/>
      <c r="G31" s="197"/>
      <c r="H31" s="197"/>
      <c r="I31" s="197"/>
      <c r="J31" s="197"/>
    </row>
    <row r="32" spans="1:10">
      <c r="A32" s="112"/>
      <c r="B32" s="112"/>
      <c r="C32" s="112"/>
      <c r="D32" s="112"/>
      <c r="E32" s="112"/>
      <c r="F32" s="112"/>
      <c r="G32" s="112"/>
      <c r="H32" s="112"/>
      <c r="I32" s="112"/>
      <c r="J32" s="112"/>
    </row>
    <row r="33" spans="1:10">
      <c r="A33" s="112"/>
      <c r="B33" s="112"/>
      <c r="C33" s="112"/>
      <c r="D33" s="112"/>
      <c r="E33" s="112"/>
      <c r="F33" s="112"/>
      <c r="G33" s="112"/>
      <c r="H33" s="112"/>
      <c r="I33" s="112"/>
      <c r="J33" s="112"/>
    </row>
    <row r="34" spans="1:10">
      <c r="A34" s="112"/>
      <c r="B34" s="112"/>
      <c r="C34" s="112"/>
      <c r="D34" s="112"/>
      <c r="E34" s="112"/>
      <c r="F34" s="112"/>
      <c r="G34" s="112"/>
      <c r="H34" s="112"/>
      <c r="I34" s="112"/>
      <c r="J34" s="112"/>
    </row>
    <row r="35" spans="1:10">
      <c r="A35" s="112"/>
      <c r="B35" s="112"/>
      <c r="C35" s="112"/>
      <c r="D35" s="112"/>
      <c r="E35" s="112"/>
      <c r="F35" s="112"/>
      <c r="G35" s="112"/>
      <c r="H35" s="112"/>
      <c r="I35" s="112"/>
      <c r="J35" s="112"/>
    </row>
    <row r="36" spans="1:10">
      <c r="A36" s="112"/>
      <c r="B36" s="112"/>
      <c r="C36" s="112"/>
      <c r="D36" s="112"/>
      <c r="E36" s="112"/>
      <c r="F36" s="112"/>
      <c r="G36" s="112"/>
      <c r="H36" s="112"/>
      <c r="I36" s="112"/>
      <c r="J36" s="112"/>
    </row>
    <row r="37" spans="1:10">
      <c r="A37" s="112"/>
      <c r="B37" s="112"/>
      <c r="C37" s="112"/>
      <c r="D37" s="112"/>
      <c r="E37" s="112"/>
      <c r="F37" s="112"/>
      <c r="G37" s="112"/>
      <c r="H37" s="112"/>
      <c r="I37" s="112"/>
      <c r="J37" s="112"/>
    </row>
    <row r="38" spans="1:10">
      <c r="A38" s="112"/>
      <c r="B38" s="112"/>
      <c r="C38" s="112"/>
      <c r="D38" s="112"/>
      <c r="E38" s="112"/>
      <c r="F38" s="112"/>
      <c r="G38" s="112"/>
      <c r="H38" s="112"/>
      <c r="I38" s="112"/>
      <c r="J38" s="112"/>
    </row>
    <row r="39" spans="1:10">
      <c r="A39" s="112"/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0">
      <c r="A40" s="112"/>
      <c r="B40" s="112"/>
      <c r="C40" s="112"/>
      <c r="D40" s="112"/>
      <c r="E40" s="112"/>
      <c r="F40" s="112"/>
      <c r="G40" s="112"/>
      <c r="H40" s="112"/>
      <c r="I40" s="112"/>
      <c r="J40" s="112"/>
    </row>
    <row r="41" spans="1:10">
      <c r="A41" s="112"/>
      <c r="B41" s="112"/>
      <c r="C41" s="112"/>
      <c r="D41" s="112"/>
      <c r="E41" s="112"/>
      <c r="F41" s="112"/>
      <c r="G41" s="112"/>
      <c r="H41" s="112"/>
      <c r="I41" s="112"/>
      <c r="J41" s="112"/>
    </row>
    <row r="42" spans="1:10">
      <c r="A42" s="112"/>
      <c r="B42" s="112"/>
      <c r="C42" s="112"/>
      <c r="D42" s="112"/>
      <c r="E42" s="112"/>
      <c r="F42" s="112"/>
      <c r="G42" s="112"/>
      <c r="H42" s="112"/>
      <c r="I42" s="112"/>
      <c r="J42" s="112"/>
    </row>
    <row r="43" spans="1:10">
      <c r="A43" s="112"/>
      <c r="B43" s="112"/>
      <c r="C43" s="112"/>
      <c r="D43" s="112"/>
      <c r="E43" s="112"/>
      <c r="F43" s="112"/>
      <c r="G43" s="112"/>
      <c r="H43" s="112"/>
      <c r="I43" s="112"/>
      <c r="J43" s="112"/>
    </row>
    <row r="44" spans="1:10">
      <c r="A44" s="112"/>
      <c r="B44" s="112"/>
      <c r="C44" s="112"/>
      <c r="D44" s="112"/>
      <c r="E44" s="112"/>
      <c r="F44" s="112"/>
      <c r="G44" s="112"/>
      <c r="H44" s="112"/>
      <c r="I44" s="112"/>
      <c r="J44" s="112"/>
    </row>
    <row r="45" spans="1:10">
      <c r="A45" s="112"/>
      <c r="B45" s="112"/>
      <c r="C45" s="112"/>
      <c r="D45" s="112"/>
      <c r="E45" s="112"/>
      <c r="F45" s="112"/>
      <c r="G45" s="112"/>
      <c r="H45" s="112"/>
      <c r="I45" s="112"/>
      <c r="J45" s="112"/>
    </row>
    <row r="46" spans="1:10">
      <c r="A46" s="112"/>
      <c r="B46" s="112"/>
      <c r="C46" s="112"/>
      <c r="D46" s="112"/>
      <c r="E46" s="112"/>
      <c r="F46" s="112"/>
      <c r="G46" s="112"/>
      <c r="H46" s="112"/>
      <c r="I46" s="112"/>
      <c r="J46" s="112"/>
    </row>
    <row r="47" spans="1:10">
      <c r="A47" s="112"/>
      <c r="B47" s="112"/>
      <c r="C47" s="112"/>
      <c r="D47" s="112"/>
      <c r="E47" s="112"/>
      <c r="F47" s="112"/>
      <c r="G47" s="112"/>
      <c r="H47" s="112"/>
      <c r="I47" s="112"/>
      <c r="J47" s="112"/>
    </row>
    <row r="48" spans="1:10">
      <c r="A48" s="112"/>
      <c r="B48" s="112"/>
      <c r="C48" s="112"/>
      <c r="D48" s="112"/>
      <c r="E48" s="112"/>
      <c r="F48" s="112"/>
      <c r="G48" s="112"/>
      <c r="H48" s="112"/>
      <c r="I48" s="112"/>
      <c r="J48" s="112"/>
    </row>
    <row r="49" spans="1:10">
      <c r="A49" s="112"/>
      <c r="B49" s="112"/>
      <c r="C49" s="112"/>
      <c r="D49" s="112"/>
      <c r="E49" s="112"/>
      <c r="F49" s="112"/>
      <c r="G49" s="112"/>
      <c r="H49" s="112"/>
      <c r="I49" s="112"/>
      <c r="J49" s="112"/>
    </row>
    <row r="50" spans="1:10">
      <c r="A50" s="112"/>
      <c r="B50" s="112"/>
      <c r="C50" s="112"/>
      <c r="D50" s="112"/>
      <c r="E50" s="112"/>
      <c r="F50" s="112"/>
      <c r="G50" s="112"/>
      <c r="H50" s="112"/>
      <c r="I50" s="112"/>
      <c r="J50" s="112"/>
    </row>
    <row r="51" spans="1:10">
      <c r="A51" s="112"/>
      <c r="B51" s="112"/>
      <c r="C51" s="112"/>
      <c r="D51" s="112"/>
      <c r="E51" s="112"/>
      <c r="F51" s="112"/>
      <c r="G51" s="112"/>
      <c r="H51" s="112"/>
      <c r="I51" s="112"/>
      <c r="J51" s="112"/>
    </row>
    <row r="52" spans="1:10">
      <c r="A52" s="112"/>
      <c r="B52" s="112"/>
      <c r="C52" s="112"/>
      <c r="D52" s="112"/>
      <c r="E52" s="112"/>
      <c r="F52" s="112"/>
      <c r="G52" s="112"/>
      <c r="H52" s="112"/>
      <c r="I52" s="112"/>
      <c r="J52" s="112"/>
    </row>
    <row r="53" spans="1:10">
      <c r="A53" s="112"/>
      <c r="B53" s="112"/>
      <c r="C53" s="112"/>
      <c r="D53" s="112"/>
      <c r="E53" s="112"/>
      <c r="F53" s="112"/>
      <c r="G53" s="112"/>
      <c r="H53" s="112"/>
      <c r="I53" s="112"/>
      <c r="J53" s="112"/>
    </row>
    <row r="54" spans="1:10">
      <c r="A54" s="112"/>
      <c r="B54" s="112"/>
      <c r="C54" s="112"/>
      <c r="D54" s="112"/>
      <c r="E54" s="112"/>
      <c r="F54" s="112"/>
      <c r="G54" s="112"/>
      <c r="H54" s="112"/>
      <c r="I54" s="112"/>
      <c r="J54" s="112"/>
    </row>
    <row r="55" spans="1:10">
      <c r="A55" s="112"/>
      <c r="B55" s="112"/>
      <c r="C55" s="112"/>
      <c r="D55" s="112"/>
      <c r="E55" s="112"/>
      <c r="F55" s="112"/>
      <c r="G55" s="112"/>
      <c r="H55" s="112"/>
      <c r="I55" s="112"/>
      <c r="J55" s="112"/>
    </row>
    <row r="56" spans="1:10">
      <c r="A56" s="112"/>
      <c r="B56" s="112"/>
      <c r="C56" s="112"/>
      <c r="D56" s="112"/>
      <c r="E56" s="112"/>
      <c r="F56" s="112"/>
      <c r="G56" s="112"/>
      <c r="H56" s="112"/>
      <c r="I56" s="112"/>
      <c r="J56" s="112"/>
    </row>
    <row r="57" spans="1:10">
      <c r="A57" s="112"/>
      <c r="B57" s="112"/>
      <c r="C57" s="112"/>
      <c r="D57" s="112"/>
      <c r="E57" s="112"/>
      <c r="F57" s="112"/>
      <c r="G57" s="112"/>
      <c r="H57" s="112"/>
      <c r="I57" s="112"/>
      <c r="J57" s="112"/>
    </row>
    <row r="58" spans="1:10">
      <c r="A58" s="112"/>
      <c r="B58" s="112"/>
      <c r="C58" s="112"/>
      <c r="D58" s="112"/>
      <c r="E58" s="112"/>
      <c r="F58" s="112"/>
      <c r="G58" s="112"/>
      <c r="H58" s="112"/>
      <c r="I58" s="112"/>
      <c r="J58" s="112"/>
    </row>
    <row r="59" spans="1:10">
      <c r="A59" s="112"/>
      <c r="B59" s="112"/>
      <c r="C59" s="112"/>
      <c r="D59" s="112"/>
      <c r="E59" s="112"/>
      <c r="F59" s="112"/>
      <c r="G59" s="112"/>
      <c r="H59" s="112"/>
      <c r="I59" s="112"/>
      <c r="J59" s="112"/>
    </row>
    <row r="60" spans="1:10">
      <c r="A60" s="112"/>
      <c r="B60" s="112"/>
      <c r="C60" s="112"/>
      <c r="D60" s="112"/>
      <c r="E60" s="112"/>
      <c r="F60" s="112"/>
      <c r="G60" s="112"/>
      <c r="H60" s="112"/>
      <c r="I60" s="112"/>
      <c r="J60" s="112"/>
    </row>
    <row r="61" spans="1:10">
      <c r="A61" s="112"/>
      <c r="B61" s="112"/>
      <c r="C61" s="112"/>
      <c r="D61" s="112"/>
      <c r="E61" s="112"/>
      <c r="F61" s="112"/>
      <c r="G61" s="112"/>
      <c r="H61" s="112"/>
      <c r="I61" s="112"/>
      <c r="J61" s="112"/>
    </row>
    <row r="62" spans="1:10">
      <c r="A62" s="112"/>
      <c r="B62" s="112"/>
      <c r="C62" s="112"/>
      <c r="D62" s="112"/>
      <c r="E62" s="112"/>
      <c r="F62" s="112"/>
      <c r="G62" s="112"/>
      <c r="H62" s="112"/>
      <c r="I62" s="112"/>
      <c r="J62" s="112"/>
    </row>
    <row r="63" spans="1:10">
      <c r="A63" s="112"/>
      <c r="B63" s="112"/>
      <c r="C63" s="112"/>
      <c r="D63" s="112"/>
      <c r="E63" s="112"/>
      <c r="F63" s="112"/>
      <c r="G63" s="112"/>
      <c r="H63" s="112"/>
      <c r="I63" s="112"/>
      <c r="J63" s="112"/>
    </row>
    <row r="64" spans="1:10">
      <c r="A64" s="112"/>
      <c r="B64" s="112"/>
      <c r="C64" s="112"/>
      <c r="D64" s="112"/>
      <c r="E64" s="112"/>
      <c r="F64" s="112"/>
      <c r="G64" s="112"/>
      <c r="H64" s="112"/>
      <c r="I64" s="112"/>
      <c r="J64" s="112"/>
    </row>
    <row r="65" spans="1:10">
      <c r="A65" s="112"/>
      <c r="B65" s="112"/>
      <c r="C65" s="112"/>
      <c r="D65" s="112"/>
      <c r="E65" s="112"/>
      <c r="F65" s="112"/>
      <c r="G65" s="112"/>
      <c r="H65" s="112"/>
      <c r="I65" s="112"/>
      <c r="J65" s="112"/>
    </row>
    <row r="66" spans="1:10">
      <c r="A66" s="112"/>
      <c r="B66" s="112"/>
      <c r="C66" s="112"/>
      <c r="D66" s="112"/>
      <c r="E66" s="112"/>
      <c r="F66" s="112"/>
      <c r="G66" s="112"/>
      <c r="H66" s="112"/>
      <c r="I66" s="112"/>
      <c r="J66" s="112"/>
    </row>
    <row r="67" spans="1:10">
      <c r="A67" s="112"/>
      <c r="B67" s="112"/>
      <c r="C67" s="112"/>
      <c r="D67" s="112"/>
      <c r="E67" s="112"/>
      <c r="F67" s="112"/>
      <c r="G67" s="112"/>
      <c r="H67" s="112"/>
      <c r="I67" s="112"/>
      <c r="J67" s="112"/>
    </row>
    <row r="68" spans="1:10">
      <c r="A68" s="112"/>
      <c r="B68" s="112"/>
      <c r="C68" s="112"/>
      <c r="D68" s="112"/>
      <c r="E68" s="112"/>
      <c r="F68" s="112"/>
      <c r="G68" s="112"/>
      <c r="H68" s="112"/>
      <c r="I68" s="112"/>
      <c r="J68" s="112"/>
    </row>
    <row r="69" spans="1:10">
      <c r="A69" s="112"/>
      <c r="B69" s="112"/>
      <c r="C69" s="112"/>
      <c r="D69" s="112"/>
      <c r="E69" s="112"/>
      <c r="F69" s="112"/>
      <c r="G69" s="112"/>
      <c r="H69" s="112"/>
      <c r="I69" s="112"/>
      <c r="J69" s="112"/>
    </row>
    <row r="70" spans="1:10">
      <c r="A70" s="112"/>
      <c r="B70" s="112"/>
      <c r="C70" s="112"/>
      <c r="D70" s="112"/>
      <c r="E70" s="112"/>
      <c r="F70" s="112"/>
      <c r="G70" s="112"/>
      <c r="H70" s="112"/>
      <c r="I70" s="112"/>
      <c r="J70" s="112"/>
    </row>
    <row r="71" spans="1:10">
      <c r="A71" s="112"/>
      <c r="B71" s="112"/>
      <c r="C71" s="112"/>
      <c r="D71" s="112"/>
      <c r="E71" s="112"/>
      <c r="F71" s="112"/>
      <c r="G71" s="112"/>
      <c r="H71" s="112"/>
      <c r="I71" s="112"/>
      <c r="J71" s="112"/>
    </row>
    <row r="72" spans="1:10">
      <c r="A72" s="112"/>
      <c r="B72" s="112"/>
      <c r="C72" s="112"/>
      <c r="D72" s="112"/>
      <c r="E72" s="112"/>
      <c r="F72" s="112"/>
      <c r="G72" s="112"/>
      <c r="H72" s="112"/>
      <c r="I72" s="112"/>
      <c r="J72" s="112"/>
    </row>
    <row r="73" spans="1:10">
      <c r="A73" s="112"/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0">
      <c r="A74" s="112"/>
      <c r="B74" s="112"/>
      <c r="C74" s="112"/>
      <c r="D74" s="112"/>
      <c r="E74" s="112"/>
      <c r="F74" s="112"/>
      <c r="G74" s="112"/>
      <c r="H74" s="112"/>
      <c r="I74" s="112"/>
      <c r="J74" s="112"/>
    </row>
    <row r="75" spans="1:10">
      <c r="A75" s="112"/>
      <c r="B75" s="112"/>
      <c r="C75" s="112"/>
      <c r="D75" s="112"/>
      <c r="E75" s="112"/>
      <c r="F75" s="112"/>
      <c r="G75" s="112"/>
      <c r="H75" s="112"/>
      <c r="I75" s="112"/>
      <c r="J75" s="112"/>
    </row>
    <row r="76" spans="1:10">
      <c r="A76" s="112"/>
      <c r="B76" s="112"/>
      <c r="C76" s="112"/>
      <c r="D76" s="112"/>
      <c r="E76" s="112"/>
      <c r="F76" s="112"/>
      <c r="G76" s="112"/>
      <c r="H76" s="112"/>
      <c r="I76" s="112"/>
      <c r="J76" s="112"/>
    </row>
    <row r="77" spans="1:10">
      <c r="A77" s="112"/>
      <c r="B77" s="112"/>
      <c r="C77" s="112"/>
      <c r="D77" s="112"/>
      <c r="E77" s="112"/>
      <c r="F77" s="112"/>
      <c r="G77" s="112"/>
      <c r="H77" s="112"/>
      <c r="I77" s="112"/>
      <c r="J77" s="112"/>
    </row>
    <row r="78" spans="1:10">
      <c r="A78" s="112"/>
      <c r="B78" s="112"/>
      <c r="C78" s="112"/>
      <c r="D78" s="112"/>
      <c r="E78" s="112"/>
      <c r="F78" s="112"/>
      <c r="G78" s="112"/>
      <c r="H78" s="112"/>
      <c r="I78" s="112"/>
      <c r="J78" s="112"/>
    </row>
    <row r="79" spans="1:10">
      <c r="A79" s="112"/>
      <c r="B79" s="112"/>
      <c r="C79" s="112"/>
      <c r="D79" s="112"/>
      <c r="E79" s="112"/>
      <c r="F79" s="112"/>
      <c r="G79" s="112"/>
      <c r="H79" s="112"/>
      <c r="I79" s="112"/>
      <c r="J79" s="112"/>
    </row>
    <row r="80" spans="1:10">
      <c r="A80" s="112"/>
      <c r="B80" s="112"/>
      <c r="C80" s="112"/>
      <c r="D80" s="112"/>
      <c r="E80" s="112"/>
      <c r="F80" s="112"/>
      <c r="G80" s="112"/>
      <c r="H80" s="112"/>
      <c r="I80" s="112"/>
      <c r="J80" s="112"/>
    </row>
    <row r="81" spans="1:10">
      <c r="A81" s="112"/>
      <c r="B81" s="112"/>
      <c r="C81" s="112"/>
      <c r="D81" s="112"/>
      <c r="E81" s="112"/>
      <c r="F81" s="112"/>
      <c r="G81" s="112"/>
      <c r="H81" s="112"/>
      <c r="I81" s="112"/>
      <c r="J81" s="112"/>
    </row>
    <row r="82" spans="1:10">
      <c r="A82" s="112"/>
      <c r="B82" s="112"/>
      <c r="C82" s="112"/>
      <c r="D82" s="112"/>
      <c r="E82" s="112"/>
      <c r="F82" s="112"/>
      <c r="G82" s="112"/>
      <c r="H82" s="112"/>
      <c r="I82" s="112"/>
      <c r="J82" s="112"/>
    </row>
    <row r="83" spans="1:10">
      <c r="A83" s="112"/>
      <c r="B83" s="112"/>
      <c r="C83" s="112"/>
      <c r="D83" s="112"/>
      <c r="E83" s="112"/>
      <c r="F83" s="112"/>
      <c r="G83" s="112"/>
      <c r="H83" s="112"/>
      <c r="I83" s="112"/>
      <c r="J83" s="112"/>
    </row>
    <row r="84" spans="1:10">
      <c r="A84" s="112"/>
      <c r="B84" s="112"/>
      <c r="C84" s="112"/>
      <c r="D84" s="112"/>
      <c r="E84" s="112"/>
      <c r="F84" s="112"/>
      <c r="G84" s="112"/>
      <c r="H84" s="112"/>
      <c r="I84" s="112"/>
      <c r="J84" s="112"/>
    </row>
    <row r="85" spans="1:10">
      <c r="A85" s="112"/>
      <c r="B85" s="112"/>
      <c r="C85" s="112"/>
      <c r="D85" s="112"/>
      <c r="E85" s="112"/>
      <c r="F85" s="112"/>
      <c r="G85" s="112"/>
      <c r="H85" s="112"/>
      <c r="I85" s="112"/>
      <c r="J85" s="112"/>
    </row>
    <row r="86" spans="1:10">
      <c r="A86" s="112"/>
      <c r="B86" s="112"/>
      <c r="C86" s="112"/>
      <c r="D86" s="112"/>
      <c r="E86" s="112"/>
      <c r="F86" s="112"/>
      <c r="G86" s="112"/>
      <c r="H86" s="112"/>
      <c r="I86" s="112"/>
      <c r="J86" s="112"/>
    </row>
    <row r="87" spans="1:10">
      <c r="A87" s="112"/>
      <c r="B87" s="112"/>
      <c r="C87" s="112"/>
      <c r="D87" s="112"/>
      <c r="E87" s="112"/>
      <c r="F87" s="112"/>
      <c r="G87" s="112"/>
      <c r="H87" s="112"/>
      <c r="I87" s="112"/>
      <c r="J87" s="112"/>
    </row>
    <row r="88" spans="1:10">
      <c r="A88" s="112"/>
      <c r="B88" s="112"/>
      <c r="C88" s="112"/>
      <c r="D88" s="112"/>
      <c r="E88" s="112"/>
      <c r="F88" s="112"/>
      <c r="G88" s="112"/>
      <c r="H88" s="112"/>
      <c r="I88" s="112"/>
      <c r="J88" s="112"/>
    </row>
    <row r="89" spans="1:10">
      <c r="A89" s="112"/>
      <c r="B89" s="112"/>
      <c r="C89" s="112"/>
      <c r="D89" s="112"/>
      <c r="E89" s="112"/>
      <c r="F89" s="112"/>
      <c r="G89" s="112"/>
      <c r="H89" s="112"/>
      <c r="I89" s="112"/>
      <c r="J89" s="112"/>
    </row>
    <row r="90" spans="1:10">
      <c r="A90" s="112"/>
      <c r="B90" s="112"/>
      <c r="C90" s="112"/>
      <c r="D90" s="112"/>
      <c r="E90" s="112"/>
      <c r="F90" s="112"/>
      <c r="G90" s="112"/>
      <c r="H90" s="112"/>
      <c r="I90" s="112"/>
      <c r="J90" s="112"/>
    </row>
    <row r="91" spans="1:10">
      <c r="A91" s="112"/>
      <c r="B91" s="112"/>
      <c r="C91" s="112"/>
      <c r="D91" s="112"/>
      <c r="E91" s="112"/>
      <c r="F91" s="112"/>
      <c r="G91" s="112"/>
      <c r="H91" s="112"/>
      <c r="I91" s="112"/>
      <c r="J91" s="112"/>
    </row>
    <row r="92" spans="1:10">
      <c r="A92" s="112"/>
      <c r="B92" s="112"/>
      <c r="C92" s="112"/>
      <c r="D92" s="112"/>
      <c r="E92" s="112"/>
      <c r="F92" s="112"/>
      <c r="G92" s="112"/>
      <c r="H92" s="112"/>
      <c r="I92" s="112"/>
      <c r="J92" s="112"/>
    </row>
    <row r="93" spans="1:10">
      <c r="A93" s="112"/>
      <c r="B93" s="112"/>
      <c r="C93" s="112"/>
      <c r="D93" s="112"/>
      <c r="E93" s="112"/>
      <c r="F93" s="112"/>
      <c r="G93" s="112"/>
      <c r="H93" s="112"/>
      <c r="I93" s="112"/>
      <c r="J93" s="112"/>
    </row>
    <row r="94" spans="1:10">
      <c r="A94" s="112"/>
      <c r="B94" s="112"/>
      <c r="C94" s="112"/>
      <c r="D94" s="112"/>
      <c r="E94" s="112"/>
      <c r="F94" s="112"/>
      <c r="G94" s="112"/>
      <c r="H94" s="112"/>
      <c r="I94" s="112"/>
      <c r="J94" s="112"/>
    </row>
    <row r="95" spans="1:10">
      <c r="A95" s="112"/>
      <c r="B95" s="112"/>
      <c r="C95" s="112"/>
      <c r="D95" s="112"/>
      <c r="E95" s="112"/>
      <c r="F95" s="112"/>
      <c r="G95" s="112"/>
      <c r="H95" s="112"/>
      <c r="I95" s="112"/>
      <c r="J95" s="112"/>
    </row>
    <row r="96" spans="1:10">
      <c r="A96" s="112"/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>
      <c r="A97" s="112"/>
      <c r="B97" s="112"/>
      <c r="C97" s="112"/>
      <c r="D97" s="112"/>
      <c r="E97" s="112"/>
      <c r="F97" s="112"/>
      <c r="G97" s="112"/>
      <c r="H97" s="112"/>
      <c r="I97" s="112"/>
      <c r="J97" s="112"/>
    </row>
    <row r="98" spans="1:10">
      <c r="A98" s="112"/>
      <c r="B98" s="112"/>
      <c r="C98" s="112"/>
      <c r="D98" s="112"/>
      <c r="E98" s="112"/>
      <c r="F98" s="112"/>
      <c r="G98" s="112"/>
      <c r="H98" s="112"/>
      <c r="I98" s="112"/>
      <c r="J98" s="112"/>
    </row>
    <row r="99" spans="1:10">
      <c r="A99" s="112"/>
      <c r="B99" s="112"/>
      <c r="C99" s="112"/>
      <c r="D99" s="112"/>
      <c r="E99" s="112"/>
      <c r="F99" s="112"/>
      <c r="G99" s="112"/>
      <c r="H99" s="112"/>
      <c r="I99" s="112"/>
      <c r="J99" s="112"/>
    </row>
    <row r="100" spans="1:10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</row>
    <row r="101" spans="1:10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</row>
    <row r="102" spans="1:10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</row>
    <row r="103" spans="1:10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</row>
    <row r="104" spans="1:10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</row>
    <row r="105" spans="1:10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</row>
    <row r="106" spans="1:10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</row>
    <row r="107" spans="1:10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</row>
    <row r="108" spans="1:10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</row>
    <row r="109" spans="1:10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</row>
    <row r="110" spans="1:10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</row>
    <row r="111" spans="1:10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</row>
    <row r="112" spans="1:10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</row>
    <row r="113" spans="1:10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</row>
    <row r="114" spans="1:10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</row>
    <row r="115" spans="1:10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</row>
    <row r="116" spans="1:10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</row>
    <row r="117" spans="1:10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0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</row>
    <row r="119" spans="1:10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</row>
    <row r="120" spans="1:10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</row>
    <row r="121" spans="1:10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</row>
    <row r="122" spans="1:10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</row>
    <row r="123" spans="1:10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</row>
    <row r="124" spans="1:10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</row>
    <row r="125" spans="1:10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</row>
    <row r="126" spans="1:10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</row>
    <row r="127" spans="1:10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</row>
    <row r="128" spans="1:10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</row>
    <row r="129" spans="1:10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</row>
    <row r="130" spans="1:10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</row>
    <row r="131" spans="1:10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</row>
    <row r="132" spans="1:10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</row>
    <row r="133" spans="1:10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</row>
    <row r="134" spans="1:10">
      <c r="A134" s="112"/>
      <c r="B134" s="112"/>
      <c r="C134" s="112"/>
      <c r="D134" s="112"/>
      <c r="E134" s="112"/>
      <c r="F134" s="112"/>
      <c r="G134" s="112"/>
      <c r="H134" s="112"/>
      <c r="I134" s="112"/>
      <c r="J134" s="112"/>
    </row>
    <row r="135" spans="1:10">
      <c r="A135" s="112"/>
      <c r="B135" s="112"/>
      <c r="C135" s="112"/>
      <c r="D135" s="112"/>
      <c r="E135" s="112"/>
      <c r="F135" s="112"/>
      <c r="G135" s="112"/>
      <c r="H135" s="112"/>
      <c r="I135" s="112"/>
      <c r="J135" s="112"/>
    </row>
    <row r="136" spans="1:10">
      <c r="A136" s="112"/>
      <c r="B136" s="112"/>
      <c r="C136" s="112"/>
      <c r="D136" s="112"/>
      <c r="E136" s="112"/>
      <c r="F136" s="112"/>
      <c r="G136" s="112"/>
      <c r="H136" s="112"/>
      <c r="I136" s="112"/>
      <c r="J136" s="112"/>
    </row>
    <row r="137" spans="1:10">
      <c r="A137" s="112"/>
      <c r="B137" s="112"/>
      <c r="C137" s="112"/>
      <c r="D137" s="112"/>
      <c r="E137" s="112"/>
      <c r="F137" s="112"/>
      <c r="G137" s="112"/>
      <c r="H137" s="112"/>
      <c r="I137" s="112"/>
      <c r="J137" s="112"/>
    </row>
    <row r="138" spans="1:10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</row>
    <row r="139" spans="1:10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</row>
    <row r="140" spans="1:10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</row>
    <row r="141" spans="1:10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</row>
    <row r="142" spans="1:10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</row>
    <row r="143" spans="1:10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</row>
    <row r="144" spans="1:10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</row>
    <row r="145" spans="1:10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</row>
    <row r="146" spans="1:10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</row>
    <row r="147" spans="1:10">
      <c r="A147" s="112"/>
      <c r="B147" s="112"/>
      <c r="C147" s="112"/>
      <c r="D147" s="112"/>
      <c r="E147" s="112"/>
      <c r="F147" s="112"/>
      <c r="G147" s="112"/>
      <c r="H147" s="112"/>
      <c r="I147" s="112"/>
      <c r="J147" s="112"/>
    </row>
    <row r="148" spans="1:10">
      <c r="A148" s="112"/>
      <c r="B148" s="112"/>
      <c r="C148" s="112"/>
      <c r="D148" s="112"/>
      <c r="E148" s="112"/>
      <c r="F148" s="112"/>
      <c r="G148" s="112"/>
      <c r="H148" s="112"/>
      <c r="I148" s="112"/>
      <c r="J148" s="112"/>
    </row>
    <row r="149" spans="1:10">
      <c r="A149" s="112"/>
      <c r="B149" s="112"/>
      <c r="C149" s="112"/>
      <c r="D149" s="112"/>
      <c r="E149" s="112"/>
      <c r="F149" s="112"/>
      <c r="G149" s="112"/>
      <c r="H149" s="112"/>
      <c r="I149" s="112"/>
      <c r="J149" s="112"/>
    </row>
    <row r="150" spans="1:10">
      <c r="A150" s="112"/>
      <c r="B150" s="112"/>
      <c r="C150" s="112"/>
      <c r="D150" s="112"/>
      <c r="E150" s="112"/>
      <c r="F150" s="112"/>
      <c r="G150" s="112"/>
      <c r="H150" s="112"/>
      <c r="I150" s="112"/>
      <c r="J150" s="112"/>
    </row>
    <row r="151" spans="1:10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</row>
    <row r="152" spans="1:10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</row>
    <row r="153" spans="1:10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</row>
    <row r="154" spans="1:10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</row>
    <row r="155" spans="1:10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</row>
    <row r="156" spans="1:10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</row>
    <row r="157" spans="1:10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</row>
    <row r="158" spans="1:10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</row>
    <row r="159" spans="1:10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</row>
    <row r="160" spans="1:10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</row>
    <row r="161" spans="1:10">
      <c r="A161" s="112"/>
      <c r="B161" s="112"/>
      <c r="C161" s="112"/>
      <c r="D161" s="112"/>
      <c r="E161" s="112"/>
      <c r="F161" s="112"/>
      <c r="G161" s="112"/>
      <c r="H161" s="112"/>
      <c r="I161" s="112"/>
      <c r="J161" s="112"/>
    </row>
    <row r="162" spans="1:10">
      <c r="A162" s="112"/>
      <c r="B162" s="112"/>
      <c r="C162" s="112"/>
      <c r="D162" s="112"/>
      <c r="E162" s="112"/>
      <c r="F162" s="112"/>
      <c r="G162" s="112"/>
      <c r="H162" s="112"/>
      <c r="I162" s="112"/>
      <c r="J162" s="112"/>
    </row>
    <row r="163" spans="1:10">
      <c r="A163" s="112"/>
      <c r="B163" s="112"/>
      <c r="C163" s="112"/>
      <c r="D163" s="112"/>
      <c r="E163" s="112"/>
      <c r="F163" s="112"/>
      <c r="G163" s="112"/>
      <c r="H163" s="112"/>
      <c r="I163" s="112"/>
      <c r="J163" s="112"/>
    </row>
    <row r="164" spans="1:10">
      <c r="A164" s="112"/>
      <c r="B164" s="112"/>
      <c r="C164" s="112"/>
      <c r="D164" s="112"/>
      <c r="E164" s="112"/>
      <c r="F164" s="112"/>
      <c r="G164" s="112"/>
      <c r="H164" s="112"/>
      <c r="I164" s="112"/>
      <c r="J164" s="112"/>
    </row>
    <row r="165" spans="1:10">
      <c r="A165" s="112"/>
      <c r="B165" s="112"/>
      <c r="C165" s="112"/>
      <c r="D165" s="112"/>
      <c r="E165" s="112"/>
      <c r="F165" s="112"/>
      <c r="G165" s="112"/>
      <c r="H165" s="112"/>
      <c r="I165" s="112"/>
      <c r="J165" s="112"/>
    </row>
    <row r="166" spans="1:10">
      <c r="A166" s="112"/>
      <c r="B166" s="112"/>
      <c r="C166" s="112"/>
      <c r="D166" s="112"/>
      <c r="E166" s="112"/>
      <c r="F166" s="112"/>
      <c r="G166" s="112"/>
      <c r="H166" s="112"/>
      <c r="I166" s="112"/>
      <c r="J166" s="112"/>
    </row>
    <row r="167" spans="1:10">
      <c r="A167" s="112"/>
      <c r="B167" s="112"/>
      <c r="C167" s="112"/>
      <c r="D167" s="112"/>
      <c r="E167" s="112"/>
      <c r="F167" s="112"/>
      <c r="G167" s="112"/>
      <c r="H167" s="112"/>
      <c r="I167" s="112"/>
      <c r="J167" s="112"/>
    </row>
    <row r="168" spans="1:10">
      <c r="A168" s="112"/>
      <c r="B168" s="112"/>
      <c r="C168" s="112"/>
      <c r="D168" s="112"/>
      <c r="E168" s="112"/>
      <c r="F168" s="112"/>
      <c r="G168" s="112"/>
      <c r="H168" s="112"/>
      <c r="I168" s="112"/>
      <c r="J168" s="112"/>
    </row>
    <row r="169" spans="1:10">
      <c r="A169" s="112"/>
      <c r="B169" s="112"/>
      <c r="C169" s="112"/>
      <c r="D169" s="112"/>
      <c r="E169" s="112"/>
      <c r="F169" s="112"/>
      <c r="G169" s="112"/>
      <c r="H169" s="112"/>
      <c r="I169" s="112"/>
      <c r="J169" s="112"/>
    </row>
  </sheetData>
  <mergeCells count="11">
    <mergeCell ref="A1:J1"/>
    <mergeCell ref="A2:J2"/>
    <mergeCell ref="A3:J3"/>
    <mergeCell ref="B4:C4"/>
    <mergeCell ref="D4:E4"/>
    <mergeCell ref="F4:G4"/>
    <mergeCell ref="H4:I4"/>
    <mergeCell ref="K4:N4"/>
    <mergeCell ref="A31:J31"/>
    <mergeCell ref="A4:A5"/>
    <mergeCell ref="J4:J5"/>
  </mergeCells>
  <printOptions horizontalCentered="1"/>
  <pageMargins left="0.275" right="0.236111111111111" top="0.389583333333333" bottom="0.389583333333333" header="0.275" footer="0.196527777777778"/>
  <pageSetup paperSize="9" scale="68" firstPageNumber="2" orientation="landscape" useFirstPageNumber="1"/>
  <headerFooter alignWithMargins="0">
    <oddFooter>&amp;C&amp;14‐ 3 ‐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167"/>
  <sheetViews>
    <sheetView showGridLines="0" showZeros="0" topLeftCell="A4" workbookViewId="0">
      <selection activeCell="G6" sqref="G6"/>
    </sheetView>
  </sheetViews>
  <sheetFormatPr defaultColWidth="9.125" defaultRowHeight="14.25"/>
  <cols>
    <col min="1" max="1" width="24.375" style="53" customWidth="1"/>
    <col min="2" max="2" width="11.625" style="53" customWidth="1"/>
    <col min="3" max="3" width="10.625" style="53" customWidth="1"/>
    <col min="4" max="4" width="9.875" style="53" customWidth="1"/>
    <col min="5" max="5" width="10.625" style="53" customWidth="1"/>
    <col min="6" max="6" width="10.25" style="53" customWidth="1"/>
    <col min="7" max="7" width="12.625" style="53" customWidth="1"/>
    <col min="8" max="8" width="10.5" style="53" customWidth="1"/>
    <col min="9" max="9" width="10.625" style="53" customWidth="1"/>
    <col min="10" max="10" width="11.625" style="53" customWidth="1"/>
    <col min="11" max="11" width="10.625" style="53" customWidth="1"/>
    <col min="12" max="12" width="12.625" style="53" customWidth="1"/>
    <col min="13" max="13" width="7" style="150" customWidth="1"/>
    <col min="14" max="14" width="6.5" style="150" customWidth="1"/>
    <col min="15" max="15" width="6.25" style="150" customWidth="1"/>
    <col min="16" max="16" width="8.125" style="150" customWidth="1"/>
    <col min="17" max="16384" width="9.125" style="53"/>
  </cols>
  <sheetData>
    <row r="1" ht="24" customHeight="1" spans="1:12">
      <c r="A1" s="103" t="s">
        <v>17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>
      <c r="A2" s="104" t="s">
        <v>166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>
      <c r="A3" s="104" t="s">
        <v>155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ht="24" customHeight="1" spans="1:14">
      <c r="A4" s="106" t="s">
        <v>96</v>
      </c>
      <c r="B4" s="106" t="s">
        <v>97</v>
      </c>
      <c r="C4" s="106"/>
      <c r="D4" s="106" t="s">
        <v>98</v>
      </c>
      <c r="E4" s="106"/>
      <c r="F4" s="106"/>
      <c r="G4" s="106"/>
      <c r="H4" s="106" t="s">
        <v>99</v>
      </c>
      <c r="I4" s="106"/>
      <c r="J4" s="106" t="s">
        <v>100</v>
      </c>
      <c r="K4" s="106"/>
      <c r="L4" s="106" t="s">
        <v>156</v>
      </c>
      <c r="N4" s="198"/>
    </row>
    <row r="5" ht="34.5" customHeight="1" spans="1:16">
      <c r="A5" s="106"/>
      <c r="B5" s="194" t="s">
        <v>167</v>
      </c>
      <c r="C5" s="107" t="s">
        <v>168</v>
      </c>
      <c r="D5" s="106" t="s">
        <v>167</v>
      </c>
      <c r="E5" s="107" t="s">
        <v>168</v>
      </c>
      <c r="F5" s="106" t="s">
        <v>169</v>
      </c>
      <c r="G5" s="107" t="s">
        <v>170</v>
      </c>
      <c r="H5" s="106" t="s">
        <v>167</v>
      </c>
      <c r="I5" s="107" t="s">
        <v>168</v>
      </c>
      <c r="J5" s="106" t="s">
        <v>167</v>
      </c>
      <c r="K5" s="107" t="s">
        <v>168</v>
      </c>
      <c r="L5" s="106"/>
      <c r="M5" s="199" t="s">
        <v>160</v>
      </c>
      <c r="N5" s="199" t="s">
        <v>98</v>
      </c>
      <c r="O5" s="199" t="s">
        <v>99</v>
      </c>
      <c r="P5" s="199" t="s">
        <v>100</v>
      </c>
    </row>
    <row r="6" ht="21.95" customHeight="1" spans="1:17">
      <c r="A6" s="147" t="s">
        <v>106</v>
      </c>
      <c r="B6" s="157">
        <f>SUM(D6,H6,J6)</f>
        <v>78698</v>
      </c>
      <c r="C6" s="195">
        <f>(B6-M6)/M6</f>
        <v>0.0686564732082236</v>
      </c>
      <c r="D6" s="10">
        <f>'01'!X6</f>
        <v>55170</v>
      </c>
      <c r="E6" s="195">
        <f>IF(N6=0,,(D6-N6)/N6)</f>
        <v>0.0453219144340445</v>
      </c>
      <c r="F6" s="157">
        <v>3501</v>
      </c>
      <c r="G6" s="196">
        <f>(D6+F6-N6-Q6)/(N6+Q6)</f>
        <v>-0.0236308265796875</v>
      </c>
      <c r="H6" s="157">
        <v>4044</v>
      </c>
      <c r="I6" s="196">
        <f>(H6-O6)/O6</f>
        <v>-0.21567106283941</v>
      </c>
      <c r="J6" s="157">
        <v>19484</v>
      </c>
      <c r="K6" s="196">
        <f>(J6-P6)/P6</f>
        <v>0.240387063916476</v>
      </c>
      <c r="L6" s="200"/>
      <c r="M6" s="199">
        <f>SUM(N6:P6)</f>
        <v>73642</v>
      </c>
      <c r="N6" s="199">
        <v>52778</v>
      </c>
      <c r="O6" s="199">
        <v>5156</v>
      </c>
      <c r="P6" s="199">
        <v>15708</v>
      </c>
      <c r="Q6" s="53">
        <v>7313</v>
      </c>
    </row>
    <row r="7" ht="21.95" customHeight="1" spans="1:16">
      <c r="A7" s="147" t="s">
        <v>171</v>
      </c>
      <c r="B7" s="157">
        <f t="shared" ref="B7:B28" si="0">SUM(D7,H7,J7)</f>
        <v>528</v>
      </c>
      <c r="C7" s="195">
        <f t="shared" ref="C7:C28" si="1">(B7-M7)/M7</f>
        <v>-0.483365949119374</v>
      </c>
      <c r="D7" s="10">
        <v>528</v>
      </c>
      <c r="E7" s="195">
        <f t="shared" ref="E7:E28" si="2">IF(N7=0,,(D7-N7)/N7)</f>
        <v>-0.483365949119374</v>
      </c>
      <c r="F7" s="157"/>
      <c r="G7" s="196">
        <f t="shared" ref="G7:G28" si="3">(D7+F7-N7-Q7)/(N7+Q7)</f>
        <v>-0.483365949119374</v>
      </c>
      <c r="H7" s="157"/>
      <c r="I7" s="196"/>
      <c r="J7" s="157"/>
      <c r="K7" s="196"/>
      <c r="L7" s="200"/>
      <c r="M7" s="199">
        <f t="shared" ref="M7:M27" si="4">SUM(N7:P7)</f>
        <v>1022</v>
      </c>
      <c r="N7" s="199">
        <v>1022</v>
      </c>
      <c r="O7" s="199"/>
      <c r="P7" s="199"/>
    </row>
    <row r="8" ht="22.5" customHeight="1" spans="1:17">
      <c r="A8" s="147" t="s">
        <v>172</v>
      </c>
      <c r="B8" s="157">
        <f>SUM(D8,H8,J8)</f>
        <v>51822</v>
      </c>
      <c r="C8" s="195">
        <f>(B8-M8)/M8</f>
        <v>0.533830580713905</v>
      </c>
      <c r="D8" s="10">
        <v>47934</v>
      </c>
      <c r="E8" s="195">
        <f>IF(N8=0,,(D8-N8)/N8)</f>
        <v>0.565345176670368</v>
      </c>
      <c r="F8" s="157">
        <v>4291</v>
      </c>
      <c r="G8" s="196">
        <f>(D8+F8-N8-Q8)/(N8+Q8)</f>
        <v>0.510702921608331</v>
      </c>
      <c r="H8" s="157"/>
      <c r="I8" s="196"/>
      <c r="J8" s="157">
        <v>3888</v>
      </c>
      <c r="K8" s="196">
        <f t="shared" ref="K8:K28" si="5">(J8-P8)/P8</f>
        <v>0.228824273072061</v>
      </c>
      <c r="L8" s="200"/>
      <c r="M8" s="199">
        <f>SUM(N8:P8)</f>
        <v>33786</v>
      </c>
      <c r="N8" s="199">
        <v>30622</v>
      </c>
      <c r="O8" s="199"/>
      <c r="P8" s="199">
        <v>3164</v>
      </c>
      <c r="Q8" s="53">
        <v>3948</v>
      </c>
    </row>
    <row r="9" ht="21.95" customHeight="1" spans="1:17">
      <c r="A9" s="147" t="s">
        <v>173</v>
      </c>
      <c r="B9" s="157">
        <f>SUM(D9,H9,J9)</f>
        <v>66849</v>
      </c>
      <c r="C9" s="195">
        <f>(B9-M9)/M9</f>
        <v>0.207816141796303</v>
      </c>
      <c r="D9" s="10">
        <v>59078</v>
      </c>
      <c r="E9" s="195">
        <f>IF(N9=0,,(D9-N9)/N9)</f>
        <v>0.140127757299728</v>
      </c>
      <c r="F9" s="157">
        <v>1568</v>
      </c>
      <c r="G9" s="196">
        <f>(D9+F9-N9-Q9)/(N9+Q9)</f>
        <v>0.131413006977352</v>
      </c>
      <c r="H9" s="157"/>
      <c r="I9" s="196"/>
      <c r="J9" s="157">
        <v>7771</v>
      </c>
      <c r="K9" s="196">
        <f>(J9-P9)/P9</f>
        <v>1.2014164305949</v>
      </c>
      <c r="L9" s="200"/>
      <c r="M9" s="199">
        <f>SUM(N9:P9)</f>
        <v>55347</v>
      </c>
      <c r="N9" s="199">
        <v>51817</v>
      </c>
      <c r="O9" s="199"/>
      <c r="P9" s="199">
        <v>3530</v>
      </c>
      <c r="Q9" s="53">
        <v>1785</v>
      </c>
    </row>
    <row r="10" ht="21.95" customHeight="1" spans="1:17">
      <c r="A10" s="147" t="s">
        <v>174</v>
      </c>
      <c r="B10" s="157">
        <f>SUM(D10,H10,J10)</f>
        <v>20744</v>
      </c>
      <c r="C10" s="195">
        <f>(B10-M10)/M10</f>
        <v>0.0733726585946393</v>
      </c>
      <c r="D10" s="10">
        <v>3722</v>
      </c>
      <c r="E10" s="195">
        <f>IF(N10=0,,(D10-N10)/N10)</f>
        <v>0.683401175938489</v>
      </c>
      <c r="F10" s="157">
        <v>642</v>
      </c>
      <c r="G10" s="196">
        <f>(D10+F10-N10-Q10)/(N10+Q10)</f>
        <v>0.586332242820792</v>
      </c>
      <c r="H10" s="157">
        <v>11022</v>
      </c>
      <c r="I10" s="196">
        <f t="shared" ref="I10:I28" si="6">(H10-O10)/O10</f>
        <v>-0.00836707152496626</v>
      </c>
      <c r="J10" s="157">
        <v>6000</v>
      </c>
      <c r="K10" s="196">
        <f>(J10-P10)/P10</f>
        <v>0</v>
      </c>
      <c r="L10" s="200"/>
      <c r="M10" s="199">
        <f>SUM(N10:P10)</f>
        <v>19326</v>
      </c>
      <c r="N10" s="199">
        <v>2211</v>
      </c>
      <c r="O10" s="199">
        <v>11115</v>
      </c>
      <c r="P10" s="199">
        <v>6000</v>
      </c>
      <c r="Q10" s="53">
        <v>540</v>
      </c>
    </row>
    <row r="11" ht="21.95" customHeight="1" spans="1:17">
      <c r="A11" s="147" t="s">
        <v>175</v>
      </c>
      <c r="B11" s="157">
        <f>SUM(D11,H11,J11)</f>
        <v>14097</v>
      </c>
      <c r="C11" s="195">
        <f>(B11-M11)/M11</f>
        <v>0.0512304250559284</v>
      </c>
      <c r="D11" s="10">
        <v>14051</v>
      </c>
      <c r="E11" s="195">
        <f>IF(N11=0,,(D11-N11)/N11)</f>
        <v>0.0930377285103073</v>
      </c>
      <c r="F11" s="157">
        <v>93</v>
      </c>
      <c r="G11" s="196">
        <f>(D11+F11-N11-Q11)/(N11+Q11)</f>
        <v>0.0208588957055215</v>
      </c>
      <c r="H11" s="157"/>
      <c r="I11" s="196">
        <f>(H11-O11)/O11</f>
        <v>-1</v>
      </c>
      <c r="J11" s="157">
        <v>46</v>
      </c>
      <c r="K11" s="196">
        <f>(J11-P11)/P11</f>
        <v>-0.775609756097561</v>
      </c>
      <c r="L11" s="200"/>
      <c r="M11" s="199">
        <f>SUM(N11:P11)</f>
        <v>13410</v>
      </c>
      <c r="N11" s="199">
        <v>12855</v>
      </c>
      <c r="O11" s="199">
        <v>350</v>
      </c>
      <c r="P11" s="199">
        <v>205</v>
      </c>
      <c r="Q11" s="53">
        <v>1000</v>
      </c>
    </row>
    <row r="12" ht="21.95" customHeight="1" spans="1:17">
      <c r="A12" s="147" t="s">
        <v>176</v>
      </c>
      <c r="B12" s="157">
        <f>SUM(D12,H12,J12)</f>
        <v>51501</v>
      </c>
      <c r="C12" s="195">
        <f>(B12-M12)/M12</f>
        <v>-0.104968631063068</v>
      </c>
      <c r="D12" s="10">
        <v>50768</v>
      </c>
      <c r="E12" s="195">
        <f>IF(N12=0,,(D12-N12)/N12)</f>
        <v>-0.107187450539015</v>
      </c>
      <c r="F12" s="157">
        <v>1826</v>
      </c>
      <c r="G12" s="196">
        <f>(D12+F12-N12-Q12)/(N12+Q12)</f>
        <v>-0.0856556735800838</v>
      </c>
      <c r="H12" s="157">
        <v>169</v>
      </c>
      <c r="I12" s="196">
        <f>(H12-O12)/O12</f>
        <v>0.420168067226891</v>
      </c>
      <c r="J12" s="157">
        <v>564</v>
      </c>
      <c r="K12" s="196">
        <f>(J12-P12)/P12</f>
        <v>0.00894454382826476</v>
      </c>
      <c r="L12" s="200"/>
      <c r="M12" s="199">
        <f>SUM(N12:P12)</f>
        <v>57541</v>
      </c>
      <c r="N12" s="199">
        <v>56863</v>
      </c>
      <c r="O12" s="199">
        <v>119</v>
      </c>
      <c r="P12" s="199">
        <v>559</v>
      </c>
      <c r="Q12" s="53">
        <v>658</v>
      </c>
    </row>
    <row r="13" ht="21.95" customHeight="1" spans="1:17">
      <c r="A13" s="147" t="s">
        <v>177</v>
      </c>
      <c r="B13" s="157">
        <f>SUM(D13,H13,J13)</f>
        <v>98458</v>
      </c>
      <c r="C13" s="195">
        <f>(B13-M13)/M13</f>
        <v>0.139019678161983</v>
      </c>
      <c r="D13" s="10">
        <v>82724</v>
      </c>
      <c r="E13" s="195">
        <f>IF(N13=0,,(D13-N13)/N13)</f>
        <v>0.00356666262283149</v>
      </c>
      <c r="F13" s="157">
        <v>55302</v>
      </c>
      <c r="G13" s="196">
        <f>(D13+F13-N13-Q13)/(N13+Q13)</f>
        <v>0.665371621621622</v>
      </c>
      <c r="H13" s="157">
        <v>800</v>
      </c>
      <c r="I13" s="196">
        <f>(H13-O13)/O13</f>
        <v>2.30578512396694</v>
      </c>
      <c r="J13" s="157">
        <v>14934</v>
      </c>
      <c r="K13" s="196">
        <f>(J13-P13)/P13</f>
        <v>2.96232422393208</v>
      </c>
      <c r="L13" s="200"/>
      <c r="M13" s="199">
        <f>SUM(N13:P13)</f>
        <v>86441</v>
      </c>
      <c r="N13" s="199">
        <v>82430</v>
      </c>
      <c r="O13" s="199">
        <v>242</v>
      </c>
      <c r="P13" s="199">
        <v>3769</v>
      </c>
      <c r="Q13" s="53">
        <v>450</v>
      </c>
    </row>
    <row r="14" ht="21.95" customHeight="1" spans="1:17">
      <c r="A14" s="147" t="s">
        <v>178</v>
      </c>
      <c r="B14" s="157">
        <f>SUM(D14,H14,J14)</f>
        <v>6148</v>
      </c>
      <c r="C14" s="195">
        <f>(B14-M14)/M14</f>
        <v>-0.269399881164587</v>
      </c>
      <c r="D14" s="10">
        <v>4889</v>
      </c>
      <c r="E14" s="195">
        <f>IF(N14=0,,(D14-N14)/N14)</f>
        <v>0.0922698838248436</v>
      </c>
      <c r="F14" s="157">
        <v>6367</v>
      </c>
      <c r="G14" s="196">
        <f>(D14+F14-N14-Q14)/(N14+Q14)</f>
        <v>1.4232508073197</v>
      </c>
      <c r="H14" s="157">
        <v>592</v>
      </c>
      <c r="I14" s="196">
        <f>(H14-O14)/O14</f>
        <v>2.38285714285714</v>
      </c>
      <c r="J14" s="157">
        <v>667</v>
      </c>
      <c r="K14" s="196">
        <f>(J14-P14)/P14</f>
        <v>-0.822794899043571</v>
      </c>
      <c r="L14" s="200"/>
      <c r="M14" s="199">
        <f>SUM(N14:P14)</f>
        <v>8415</v>
      </c>
      <c r="N14" s="199">
        <v>4476</v>
      </c>
      <c r="O14" s="199">
        <v>175</v>
      </c>
      <c r="P14" s="199">
        <v>3764</v>
      </c>
      <c r="Q14" s="53">
        <v>169</v>
      </c>
    </row>
    <row r="15" ht="21.95" customHeight="1" spans="1:17">
      <c r="A15" s="147" t="s">
        <v>179</v>
      </c>
      <c r="B15" s="157">
        <f>SUM(D15,H15,J15)</f>
        <v>154399</v>
      </c>
      <c r="C15" s="195">
        <f>(B15-M15)/M15</f>
        <v>0.921724086428358</v>
      </c>
      <c r="D15" s="10">
        <v>1840</v>
      </c>
      <c r="E15" s="195">
        <f>IF(N15=0,,(D15-N15)/N15)</f>
        <v>0.184041184041184</v>
      </c>
      <c r="F15" s="157">
        <v>155</v>
      </c>
      <c r="G15" s="196">
        <f>(D15+F15-N15-Q15)/(N15+Q15)</f>
        <v>-0.218872357086922</v>
      </c>
      <c r="H15" s="157">
        <v>11695</v>
      </c>
      <c r="I15" s="196">
        <f>(H15-O15)/O15</f>
        <v>0.00489774875408146</v>
      </c>
      <c r="J15" s="157">
        <v>140864</v>
      </c>
      <c r="K15" s="196">
        <f>(J15-P15)/P15</f>
        <v>1.09768882535144</v>
      </c>
      <c r="L15" s="200"/>
      <c r="M15" s="199">
        <f>SUM(N15:P15)</f>
        <v>80344</v>
      </c>
      <c r="N15" s="199">
        <v>1554</v>
      </c>
      <c r="O15" s="199">
        <v>11638</v>
      </c>
      <c r="P15" s="199">
        <v>67152</v>
      </c>
      <c r="Q15" s="53">
        <v>1000</v>
      </c>
    </row>
    <row r="16" ht="21.95" customHeight="1" spans="1:17">
      <c r="A16" s="147" t="s">
        <v>180</v>
      </c>
      <c r="B16" s="157">
        <f>SUM(D16,H16,J16)</f>
        <v>48082</v>
      </c>
      <c r="C16" s="195">
        <f>(B16-M16)/M16</f>
        <v>0.255175294332628</v>
      </c>
      <c r="D16" s="10">
        <v>20496</v>
      </c>
      <c r="E16" s="195">
        <f>IF(N16=0,,(D16-N16)/N16)</f>
        <v>0.158096960108487</v>
      </c>
      <c r="F16" s="157">
        <v>10178</v>
      </c>
      <c r="G16" s="196">
        <f>(D16+F16-N16-Q16)/(N16+Q16)</f>
        <v>-0.189804543053354</v>
      </c>
      <c r="H16" s="157">
        <v>10920</v>
      </c>
      <c r="I16" s="196">
        <f>(H16-O16)/O16</f>
        <v>-0.201812732987355</v>
      </c>
      <c r="J16" s="157">
        <v>16666</v>
      </c>
      <c r="K16" s="196">
        <f>(J16-P16)/P16</f>
        <v>1.40560046189376</v>
      </c>
      <c r="L16" s="200"/>
      <c r="M16" s="199">
        <f>SUM(N16:P16)</f>
        <v>38307</v>
      </c>
      <c r="N16" s="199">
        <v>17698</v>
      </c>
      <c r="O16" s="199">
        <v>13681</v>
      </c>
      <c r="P16" s="199">
        <v>6928</v>
      </c>
      <c r="Q16" s="53">
        <v>20162</v>
      </c>
    </row>
    <row r="17" ht="21.95" customHeight="1" spans="1:17">
      <c r="A17" s="147" t="s">
        <v>181</v>
      </c>
      <c r="B17" s="157">
        <f>SUM(D17,H17,J17)</f>
        <v>3606</v>
      </c>
      <c r="C17" s="195">
        <f>(B17-M17)/M17</f>
        <v>-0.967255986270397</v>
      </c>
      <c r="D17" s="10">
        <v>3606</v>
      </c>
      <c r="E17" s="195">
        <f>IF(N17=0,,(D17-N17)/N17)</f>
        <v>-0.967255986270397</v>
      </c>
      <c r="F17" s="157">
        <v>2703</v>
      </c>
      <c r="G17" s="196">
        <f>(D17+F17-N17-Q17)/(N17+Q17)</f>
        <v>-0.943227118522051</v>
      </c>
      <c r="H17" s="157"/>
      <c r="I17" s="196"/>
      <c r="J17" s="157"/>
      <c r="K17" s="196"/>
      <c r="L17" s="200"/>
      <c r="M17" s="199">
        <f>SUM(N17:P17)</f>
        <v>110127</v>
      </c>
      <c r="N17" s="199">
        <v>110127</v>
      </c>
      <c r="O17" s="199"/>
      <c r="P17" s="199"/>
      <c r="Q17" s="53">
        <v>1000</v>
      </c>
    </row>
    <row r="18" ht="21.95" customHeight="1" spans="1:17">
      <c r="A18" s="147" t="s">
        <v>182</v>
      </c>
      <c r="B18" s="157">
        <f>SUM(D18,H18,J18)</f>
        <v>86849</v>
      </c>
      <c r="C18" s="195">
        <f>(B18-M18)/M18</f>
        <v>0.743465692375637</v>
      </c>
      <c r="D18" s="10">
        <v>65569</v>
      </c>
      <c r="E18" s="195">
        <f>IF(N18=0,,(D18-N18)/N18)</f>
        <v>0.995951417004049</v>
      </c>
      <c r="F18" s="157">
        <v>2467</v>
      </c>
      <c r="G18" s="196">
        <f>(D18+F18-N18-Q18)/(N18+Q18)</f>
        <v>1.01438934122872</v>
      </c>
      <c r="H18" s="157">
        <v>586</v>
      </c>
      <c r="I18" s="196">
        <f>(H18-O18)/O18</f>
        <v>-0.961088977423639</v>
      </c>
      <c r="J18" s="157">
        <v>20694</v>
      </c>
      <c r="K18" s="196">
        <f>(J18-P18)/P18</f>
        <v>9.87440882816605</v>
      </c>
      <c r="L18" s="200"/>
      <c r="M18" s="199">
        <f>SUM(N18:P18)</f>
        <v>49814</v>
      </c>
      <c r="N18" s="199">
        <v>32851</v>
      </c>
      <c r="O18" s="199">
        <v>15060</v>
      </c>
      <c r="P18" s="199">
        <v>1903</v>
      </c>
      <c r="Q18" s="53">
        <v>924</v>
      </c>
    </row>
    <row r="19" ht="21.95" customHeight="1" spans="1:17">
      <c r="A19" s="147" t="s">
        <v>183</v>
      </c>
      <c r="B19" s="157">
        <f>SUM(D19,H19,J19)</f>
        <v>696</v>
      </c>
      <c r="C19" s="195">
        <f>(B19-M19)/M19</f>
        <v>-0.651302605210421</v>
      </c>
      <c r="D19" s="10">
        <v>377</v>
      </c>
      <c r="E19" s="195">
        <f>IF(N19=0,,(D19-N19)/N19)</f>
        <v>-0.304428044280443</v>
      </c>
      <c r="F19" s="157"/>
      <c r="G19" s="196">
        <f>(D19+F19-N19-Q19)/(N19+Q19)</f>
        <v>-0.880050906776965</v>
      </c>
      <c r="H19" s="157">
        <v>38</v>
      </c>
      <c r="I19" s="196">
        <f>(H19-O19)/O19</f>
        <v>-0.97350069735007</v>
      </c>
      <c r="J19" s="157">
        <v>281</v>
      </c>
      <c r="K19" s="196"/>
      <c r="L19" s="200"/>
      <c r="M19" s="199">
        <f>SUM(N19:P19)</f>
        <v>1996</v>
      </c>
      <c r="N19" s="199">
        <v>542</v>
      </c>
      <c r="O19" s="199">
        <v>1434</v>
      </c>
      <c r="P19" s="199">
        <v>20</v>
      </c>
      <c r="Q19" s="53">
        <v>2601</v>
      </c>
    </row>
    <row r="20" ht="21.95" customHeight="1" spans="1:16">
      <c r="A20" s="147" t="s">
        <v>184</v>
      </c>
      <c r="B20" s="157">
        <f>SUM(D20,H20,J20)</f>
        <v>20</v>
      </c>
      <c r="C20" s="195">
        <f>(B20-M20)/M20</f>
        <v>-0.988876529477197</v>
      </c>
      <c r="D20" s="10">
        <v>20</v>
      </c>
      <c r="E20" s="195">
        <f>IF(N20=0,,(D20-N20)/N20)</f>
        <v>-0.988738738738739</v>
      </c>
      <c r="F20" s="157"/>
      <c r="G20" s="196"/>
      <c r="H20" s="157"/>
      <c r="I20" s="196">
        <f>(H20-O20)/O20</f>
        <v>-1</v>
      </c>
      <c r="J20" s="157"/>
      <c r="K20" s="196">
        <f>(J20-P20)/P20</f>
        <v>-1</v>
      </c>
      <c r="L20" s="200"/>
      <c r="M20" s="199">
        <f>SUM(N20:P20)</f>
        <v>1798</v>
      </c>
      <c r="N20" s="199">
        <v>1776</v>
      </c>
      <c r="O20" s="199">
        <v>3</v>
      </c>
      <c r="P20" s="199">
        <v>19</v>
      </c>
    </row>
    <row r="21" ht="21.95" customHeight="1" spans="1:16">
      <c r="A21" s="147" t="s">
        <v>136</v>
      </c>
      <c r="B21" s="157">
        <f>SUM(D21,H21,J21)</f>
        <v>3005</v>
      </c>
      <c r="C21" s="195">
        <f>(B21-M21)/M21</f>
        <v>-0.253230616302187</v>
      </c>
      <c r="D21" s="10">
        <v>2321</v>
      </c>
      <c r="E21" s="195">
        <f>IF(N21=0,,(D21-N21)/N21)</f>
        <v>-0.346565315315315</v>
      </c>
      <c r="F21" s="157"/>
      <c r="G21" s="196">
        <f>(D21+F21-N21-Q21)/(N21+Q21)</f>
        <v>-0.346565315315315</v>
      </c>
      <c r="H21" s="157"/>
      <c r="I21" s="196"/>
      <c r="J21" s="157">
        <v>684</v>
      </c>
      <c r="K21" s="196">
        <f>(J21-P21)/P21</f>
        <v>0.449152542372881</v>
      </c>
      <c r="L21" s="200"/>
      <c r="M21" s="199">
        <f>SUM(N21:P21)</f>
        <v>4024</v>
      </c>
      <c r="N21" s="199">
        <v>3552</v>
      </c>
      <c r="O21" s="199"/>
      <c r="P21" s="199">
        <v>472</v>
      </c>
    </row>
    <row r="22" ht="21.95" customHeight="1" spans="1:16">
      <c r="A22" s="147" t="s">
        <v>138</v>
      </c>
      <c r="B22" s="157">
        <f>SUM(D22,H22,J22)</f>
        <v>10062</v>
      </c>
      <c r="C22" s="195">
        <f>(B22-M22)/M22</f>
        <v>0.788482047635976</v>
      </c>
      <c r="D22" s="10">
        <v>9099</v>
      </c>
      <c r="E22" s="195">
        <f>IF(N22=0,,(D22-N22)/N22)</f>
        <v>2.12037037037037</v>
      </c>
      <c r="F22" s="157"/>
      <c r="G22" s="196">
        <f>(D22+F22-N22-Q22)/(N22+Q22)</f>
        <v>2.12037037037037</v>
      </c>
      <c r="H22" s="157"/>
      <c r="I22" s="196"/>
      <c r="J22" s="157">
        <v>963</v>
      </c>
      <c r="K22" s="196">
        <f>(J22-P22)/P22</f>
        <v>-0.644649446494465</v>
      </c>
      <c r="L22" s="200"/>
      <c r="M22" s="199">
        <f>SUM(N22:P22)</f>
        <v>5626</v>
      </c>
      <c r="N22" s="199">
        <v>2916</v>
      </c>
      <c r="O22" s="199"/>
      <c r="P22" s="199">
        <v>2710</v>
      </c>
    </row>
    <row r="23" ht="21.95" customHeight="1" spans="1:16">
      <c r="A23" s="147" t="s">
        <v>140</v>
      </c>
      <c r="B23" s="157">
        <f>SUM(D23,H23,J23)</f>
        <v>371</v>
      </c>
      <c r="C23" s="195">
        <f>(B23-M23)/M23</f>
        <v>0.701834862385321</v>
      </c>
      <c r="D23" s="10">
        <v>371</v>
      </c>
      <c r="E23" s="195">
        <f>IF(N23=0,,(D23-N23)/N23)</f>
        <v>0.701834862385321</v>
      </c>
      <c r="F23" s="157"/>
      <c r="G23" s="196">
        <f>(D23+F23-N23-Q23)/(N23+Q23)</f>
        <v>0.701834862385321</v>
      </c>
      <c r="H23" s="157"/>
      <c r="I23" s="196"/>
      <c r="J23" s="157"/>
      <c r="K23" s="196"/>
      <c r="L23" s="200"/>
      <c r="M23" s="199">
        <f>SUM(N23:P23)</f>
        <v>218</v>
      </c>
      <c r="N23" s="199">
        <v>218</v>
      </c>
      <c r="O23" s="199"/>
      <c r="P23" s="199"/>
    </row>
    <row r="24" ht="21.95" customHeight="1" spans="1:17">
      <c r="A24" s="147" t="s">
        <v>142</v>
      </c>
      <c r="B24" s="157">
        <f>SUM(D24,H24,J24)</f>
        <v>14912</v>
      </c>
      <c r="C24" s="195">
        <f>(B24-M24)/M24</f>
        <v>0.308070175438596</v>
      </c>
      <c r="D24" s="10">
        <v>8179</v>
      </c>
      <c r="E24" s="195">
        <f>IF(N24=0,,(D24-N24)/N24)</f>
        <v>0.18023088023088</v>
      </c>
      <c r="F24" s="157">
        <v>63</v>
      </c>
      <c r="G24" s="196">
        <f>(D24+F24-N24-Q24)/(N24+Q24)</f>
        <v>0.139499516106733</v>
      </c>
      <c r="H24" s="157"/>
      <c r="I24" s="196"/>
      <c r="J24" s="157">
        <v>6733</v>
      </c>
      <c r="K24" s="196">
        <f>(J24-P24)/P24</f>
        <v>0.599287410926366</v>
      </c>
      <c r="L24" s="200"/>
      <c r="M24" s="199">
        <f>SUM(N24:P24)</f>
        <v>11400</v>
      </c>
      <c r="N24" s="199">
        <v>6930</v>
      </c>
      <c r="O24" s="199">
        <v>260</v>
      </c>
      <c r="P24" s="199">
        <v>4210</v>
      </c>
      <c r="Q24" s="53">
        <v>303</v>
      </c>
    </row>
    <row r="25" ht="21.95" customHeight="1" spans="1:17">
      <c r="A25" s="147" t="s">
        <v>185</v>
      </c>
      <c r="B25" s="157">
        <f>SUM(D25,H25,J25)</f>
        <v>4334</v>
      </c>
      <c r="C25" s="195">
        <f>(B25-M25)/M25</f>
        <v>-0.107312049433574</v>
      </c>
      <c r="D25" s="10">
        <v>4088</v>
      </c>
      <c r="E25" s="195">
        <f>IF(N25=0,,(D25-N25)/N25)</f>
        <v>-0.155022736668045</v>
      </c>
      <c r="F25" s="157">
        <v>171</v>
      </c>
      <c r="G25" s="196">
        <f>(D25+F25-N25-Q25)/(N25+Q25)</f>
        <v>-0.14167674324869</v>
      </c>
      <c r="H25" s="157">
        <v>246</v>
      </c>
      <c r="I25" s="196">
        <f>(H25-O25)/O25</f>
        <v>13.4705882352941</v>
      </c>
      <c r="J25" s="157"/>
      <c r="K25" s="196"/>
      <c r="L25" s="200"/>
      <c r="M25" s="199">
        <f>SUM(N25:P25)</f>
        <v>4855</v>
      </c>
      <c r="N25" s="199">
        <v>4838</v>
      </c>
      <c r="O25" s="199">
        <v>17</v>
      </c>
      <c r="P25" s="199"/>
      <c r="Q25" s="53">
        <v>124</v>
      </c>
    </row>
    <row r="26" ht="21.95" customHeight="1" spans="1:16">
      <c r="A26" s="147" t="s">
        <v>186</v>
      </c>
      <c r="B26" s="157">
        <f>SUM(D26,H26,J26)</f>
        <v>16097</v>
      </c>
      <c r="C26" s="195">
        <f>(B26-M26)/M26</f>
        <v>6.21272365805169e-5</v>
      </c>
      <c r="D26" s="10">
        <v>11090</v>
      </c>
      <c r="E26" s="195">
        <f>IF(N26=0,,(D26-N26)/N26)</f>
        <v>0.0338398433858488</v>
      </c>
      <c r="F26" s="157"/>
      <c r="G26" s="196">
        <f>(D26+F26-N26-Q26)/(N26+Q26)</f>
        <v>0.0338398433858488</v>
      </c>
      <c r="H26" s="157">
        <v>2902</v>
      </c>
      <c r="I26" s="196">
        <f>(H26-O26)/O26</f>
        <v>-0.0807728856509344</v>
      </c>
      <c r="J26" s="157">
        <v>2105</v>
      </c>
      <c r="K26" s="196">
        <f>(J26-P26)/P26</f>
        <v>-0.048372513562387</v>
      </c>
      <c r="L26" s="201"/>
      <c r="M26" s="199">
        <f>SUM(N26:P26)</f>
        <v>16096</v>
      </c>
      <c r="N26" s="199">
        <v>10727</v>
      </c>
      <c r="O26" s="199">
        <v>3157</v>
      </c>
      <c r="P26" s="199">
        <v>2212</v>
      </c>
    </row>
    <row r="27" ht="21.95" customHeight="1" spans="1:16">
      <c r="A27" s="147" t="s">
        <v>187</v>
      </c>
      <c r="B27" s="157">
        <f>SUM(D27,H27,J27)</f>
        <v>42</v>
      </c>
      <c r="C27" s="195">
        <f>(B27-M27)/M27</f>
        <v>-0.596153846153846</v>
      </c>
      <c r="D27" s="10">
        <v>14</v>
      </c>
      <c r="E27" s="195">
        <f>IF(N27=0,,(D27-N27)/N27)</f>
        <v>-0.839080459770115</v>
      </c>
      <c r="F27" s="157"/>
      <c r="G27" s="196">
        <f>(D27+F27-N27-Q27)/(N27+Q27)</f>
        <v>-0.839080459770115</v>
      </c>
      <c r="H27" s="157">
        <v>12</v>
      </c>
      <c r="I27" s="196">
        <f>(H27-O27)/O27</f>
        <v>0.0909090909090909</v>
      </c>
      <c r="J27" s="157">
        <v>16</v>
      </c>
      <c r="K27" s="196">
        <f>(J27-P27)/P27</f>
        <v>1.66666666666667</v>
      </c>
      <c r="L27" s="201"/>
      <c r="M27" s="199">
        <f>SUM(N27:P27)</f>
        <v>104</v>
      </c>
      <c r="N27" s="199">
        <v>87</v>
      </c>
      <c r="O27" s="199">
        <v>11</v>
      </c>
      <c r="P27" s="199">
        <v>6</v>
      </c>
    </row>
    <row r="28" ht="21.95" customHeight="1" spans="1:17">
      <c r="A28" s="147" t="s">
        <v>153</v>
      </c>
      <c r="B28" s="157">
        <f>SUM(D28,H28,J28)</f>
        <v>731320</v>
      </c>
      <c r="C28" s="195">
        <f>(B28-M28)/M28</f>
        <v>0.0856259806810473</v>
      </c>
      <c r="D28" s="10">
        <f t="shared" ref="D28:H28" si="7">SUM(D6:D27)</f>
        <v>445934</v>
      </c>
      <c r="E28" s="195">
        <f>IF(N28=0,,(D28-N28)/N28)</f>
        <v>-0.0878643457628505</v>
      </c>
      <c r="F28" s="157">
        <f>SUM(F6:F27)</f>
        <v>89327</v>
      </c>
      <c r="G28" s="196">
        <f>(D28+F28-N28-Q28)/(N28+Q28)</f>
        <v>0.00827702607244376</v>
      </c>
      <c r="H28" s="157">
        <f>SUM(H6:H27)</f>
        <v>43026</v>
      </c>
      <c r="I28" s="196">
        <f>(H28-O28)/O28</f>
        <v>-0.310679611650485</v>
      </c>
      <c r="J28" s="157">
        <f>SUM(J6:J27)</f>
        <v>242360</v>
      </c>
      <c r="K28" s="196">
        <f>(J28-P28)/P28</f>
        <v>0.981182202385332</v>
      </c>
      <c r="L28" s="202"/>
      <c r="M28" s="199">
        <f t="shared" ref="M28:Q28" si="8">SUM(M6:M27)</f>
        <v>673639</v>
      </c>
      <c r="N28" s="199">
        <f>SUM(N6:N27)</f>
        <v>488890</v>
      </c>
      <c r="O28" s="199">
        <f>SUM(O6:O27)</f>
        <v>62418</v>
      </c>
      <c r="P28" s="199">
        <f>SUM(P6:P27)</f>
        <v>122331</v>
      </c>
      <c r="Q28" s="199">
        <f>SUM(Q6:Q27)</f>
        <v>41977</v>
      </c>
    </row>
    <row r="29" spans="1:16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203"/>
      <c r="N29" s="203"/>
      <c r="O29" s="203"/>
      <c r="P29" s="203"/>
    </row>
    <row r="30" spans="1:16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203"/>
      <c r="N30" s="203"/>
      <c r="O30" s="203"/>
      <c r="P30" s="203"/>
    </row>
    <row r="31" spans="1:16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203"/>
      <c r="N31" s="203"/>
      <c r="O31" s="203"/>
      <c r="P31" s="203"/>
    </row>
    <row r="32" spans="1:16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203"/>
      <c r="N32" s="203"/>
      <c r="O32" s="203"/>
      <c r="P32" s="203"/>
    </row>
    <row r="33" spans="1:16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203"/>
      <c r="N33" s="203"/>
      <c r="O33" s="203"/>
      <c r="P33" s="203"/>
    </row>
    <row r="34" spans="1:12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</row>
    <row r="35" spans="1:12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</row>
    <row r="36" spans="1:12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</row>
    <row r="37" spans="1:12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</row>
    <row r="38" spans="1:12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</row>
    <row r="39" spans="1:12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</row>
    <row r="40" spans="1:12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</row>
    <row r="41" spans="1:12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</row>
    <row r="42" spans="1:12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</row>
    <row r="43" spans="1:12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</row>
    <row r="44" spans="1:12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</row>
    <row r="45" spans="1:12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</row>
    <row r="46" spans="1:12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</row>
    <row r="47" spans="1:12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</row>
    <row r="48" spans="1:12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</row>
    <row r="49" spans="1:12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</row>
    <row r="50" spans="1:12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</row>
    <row r="51" spans="1:12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</row>
    <row r="52" spans="1:12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</row>
    <row r="53" spans="1:12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</row>
    <row r="54" spans="1:12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</row>
    <row r="55" spans="1:12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</row>
    <row r="56" spans="1:12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</row>
    <row r="57" spans="1:12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</row>
    <row r="58" spans="1:12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</row>
    <row r="59" spans="1:12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</row>
    <row r="60" spans="1:12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</row>
    <row r="61" spans="1:12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</row>
    <row r="62" spans="1:12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</row>
    <row r="63" spans="1:12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</row>
    <row r="64" spans="1:12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</row>
    <row r="65" spans="1:12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</row>
    <row r="66" spans="1:12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</row>
    <row r="67" spans="1:12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</row>
    <row r="68" spans="1:12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</row>
    <row r="69" spans="1:12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</row>
    <row r="70" spans="1:12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</row>
    <row r="71" spans="1:12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</row>
    <row r="72" spans="1:12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</row>
    <row r="73" spans="1:12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</row>
    <row r="74" spans="1:12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</row>
    <row r="75" spans="1:12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</row>
    <row r="76" spans="1:12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</row>
    <row r="77" spans="1:12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</row>
    <row r="78" spans="1:12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</row>
    <row r="79" spans="1:12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</row>
    <row r="80" spans="1:12">
      <c r="A80" s="112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</row>
    <row r="81" spans="1:12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</row>
    <row r="82" spans="1:12">
      <c r="A82" s="112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</row>
    <row r="83" spans="1:12">
      <c r="A83" s="112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</row>
    <row r="84" spans="1:12">
      <c r="A84" s="112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</row>
    <row r="85" spans="1:12">
      <c r="A85" s="112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</row>
    <row r="86" spans="1:12">
      <c r="A86" s="112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</row>
    <row r="87" spans="1:12">
      <c r="A87" s="112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</row>
    <row r="88" spans="1:12">
      <c r="A88" s="112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</row>
    <row r="89" spans="1:12">
      <c r="A89" s="112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</row>
    <row r="90" spans="1:12">
      <c r="A90" s="112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</row>
    <row r="91" spans="1:12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</row>
    <row r="92" spans="1:12">
      <c r="A92" s="112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</row>
    <row r="93" spans="1:12">
      <c r="A93" s="112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</row>
    <row r="94" spans="1:12">
      <c r="A94" s="112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</row>
    <row r="95" spans="1:12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</row>
    <row r="96" spans="1:12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</row>
    <row r="97" spans="1:12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</row>
    <row r="98" spans="1:12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</row>
    <row r="99" spans="1:12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</row>
    <row r="100" spans="1:12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</row>
    <row r="101" spans="1:12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</row>
    <row r="102" spans="1:12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</row>
    <row r="103" spans="1:12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</row>
    <row r="104" spans="1:12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</row>
    <row r="105" spans="1:12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</row>
    <row r="106" spans="1:12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</row>
    <row r="107" spans="1:12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</row>
    <row r="108" spans="1:12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</row>
    <row r="109" spans="1:12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</row>
    <row r="110" spans="1:12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</row>
    <row r="111" spans="1:12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</row>
    <row r="112" spans="1:12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</row>
    <row r="113" spans="1:12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</row>
    <row r="114" spans="1:12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</row>
    <row r="115" spans="1:12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</row>
    <row r="116" spans="1:12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</row>
    <row r="117" spans="1:12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</row>
    <row r="118" spans="1:12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</row>
    <row r="119" spans="1:12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</row>
    <row r="120" spans="1:12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</row>
    <row r="121" spans="1:12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</row>
    <row r="122" spans="1:12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</row>
    <row r="123" spans="1:12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</row>
    <row r="124" spans="1:12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</row>
    <row r="125" spans="1:12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</row>
    <row r="126" spans="1:12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</row>
    <row r="127" spans="1:12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</row>
    <row r="128" spans="1:12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</row>
    <row r="129" spans="1:12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</row>
    <row r="130" spans="1:12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</row>
    <row r="131" spans="1:12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</row>
    <row r="132" spans="1:12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</row>
    <row r="133" spans="1:12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</row>
    <row r="134" spans="1:12">
      <c r="A134" s="112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</row>
    <row r="135" spans="1:12">
      <c r="A135" s="112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</row>
    <row r="136" spans="1:12">
      <c r="A136" s="112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</row>
    <row r="137" spans="1:12">
      <c r="A137" s="112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</row>
    <row r="138" spans="1:12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</row>
    <row r="139" spans="1:12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</row>
    <row r="140" spans="1:12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</row>
    <row r="141" spans="1:12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</row>
    <row r="142" spans="1:12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</row>
    <row r="143" spans="1:12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</row>
    <row r="144" spans="1:12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</row>
    <row r="145" spans="1:12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</row>
    <row r="146" spans="1:12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</row>
    <row r="147" spans="1:12">
      <c r="A147" s="112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</row>
    <row r="148" spans="1:12">
      <c r="A148" s="112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</row>
    <row r="149" spans="1:12">
      <c r="A149" s="112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</row>
    <row r="150" spans="1:12">
      <c r="A150" s="112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</row>
    <row r="151" spans="1:12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</row>
    <row r="152" spans="1:12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</row>
    <row r="153" spans="1:12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</row>
    <row r="154" spans="1:12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</row>
    <row r="155" spans="1:12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</row>
    <row r="156" spans="1:12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</row>
    <row r="157" spans="1:12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</row>
    <row r="158" spans="1:12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</row>
    <row r="159" spans="1:12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</row>
    <row r="160" spans="1:12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</row>
    <row r="161" spans="1:12">
      <c r="A161" s="112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</row>
    <row r="162" spans="1:12">
      <c r="A162" s="112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</row>
    <row r="163" spans="1:12">
      <c r="A163" s="112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</row>
    <row r="164" spans="1:12">
      <c r="A164" s="112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</row>
    <row r="165" spans="1:12">
      <c r="A165" s="112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</row>
    <row r="166" spans="1:12">
      <c r="A166" s="112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</row>
    <row r="167" spans="1:12">
      <c r="A167" s="112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</row>
  </sheetData>
  <mergeCells count="10">
    <mergeCell ref="A1:L1"/>
    <mergeCell ref="A2:L2"/>
    <mergeCell ref="A3:L3"/>
    <mergeCell ref="B4:C4"/>
    <mergeCell ref="D4:G4"/>
    <mergeCell ref="H4:I4"/>
    <mergeCell ref="J4:K4"/>
    <mergeCell ref="A29:L29"/>
    <mergeCell ref="A4:A5"/>
    <mergeCell ref="L4:L5"/>
  </mergeCells>
  <printOptions horizontalCentered="1"/>
  <pageMargins left="0.236111111111111" right="0.156944444444444" top="0.550694444444444" bottom="0.432638888888889" header="0.275" footer="0.156944444444444"/>
  <pageSetup paperSize="9" scale="73" firstPageNumber="3" fitToWidth="0" orientation="landscape" useFirstPageNumber="1"/>
  <headerFooter alignWithMargins="0">
    <oddFooter>&amp;C&amp;14‐ 4 ‐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98"/>
  <sheetViews>
    <sheetView showGridLines="0" showZeros="0" topLeftCell="A79" workbookViewId="0">
      <selection activeCell="K89" sqref="K89"/>
    </sheetView>
  </sheetViews>
  <sheetFormatPr defaultColWidth="9.125" defaultRowHeight="14.25"/>
  <cols>
    <col min="1" max="1" width="44.125" style="183" customWidth="1"/>
    <col min="2" max="2" width="14" style="183" customWidth="1"/>
    <col min="3" max="3" width="44.125" style="183" customWidth="1"/>
    <col min="4" max="4" width="13" style="183" customWidth="1"/>
    <col min="5" max="5" width="10.5" style="183" customWidth="1"/>
    <col min="6" max="7" width="9.125" style="183"/>
    <col min="8" max="8" width="13.875" style="183" customWidth="1"/>
    <col min="9" max="11" width="9.125" style="183"/>
    <col min="12" max="12" width="9.375" style="183"/>
    <col min="13" max="16384" width="9.125" style="183"/>
  </cols>
  <sheetData>
    <row r="1" ht="27" spans="1:4">
      <c r="A1" s="184" t="s">
        <v>20</v>
      </c>
      <c r="B1" s="184"/>
      <c r="C1" s="184"/>
      <c r="D1" s="184"/>
    </row>
    <row r="2" spans="1:4">
      <c r="A2" s="185" t="s">
        <v>188</v>
      </c>
      <c r="B2" s="185"/>
      <c r="C2" s="185"/>
      <c r="D2" s="185"/>
    </row>
    <row r="3" spans="1:4">
      <c r="A3" s="185" t="s">
        <v>95</v>
      </c>
      <c r="B3" s="185"/>
      <c r="C3" s="185"/>
      <c r="D3" s="185"/>
    </row>
    <row r="4" ht="20.25" customHeight="1" spans="1:4">
      <c r="A4" s="186" t="s">
        <v>96</v>
      </c>
      <c r="B4" s="186" t="s">
        <v>189</v>
      </c>
      <c r="C4" s="186" t="s">
        <v>96</v>
      </c>
      <c r="D4" s="186" t="s">
        <v>189</v>
      </c>
    </row>
    <row r="5" ht="20.25" customHeight="1" spans="1:4">
      <c r="A5" s="187" t="s">
        <v>190</v>
      </c>
      <c r="B5" s="10">
        <f>'01'!H31</f>
        <v>61253</v>
      </c>
      <c r="C5" s="187" t="s">
        <v>191</v>
      </c>
      <c r="D5" s="10">
        <f>'01'!X31</f>
        <v>445934</v>
      </c>
    </row>
    <row r="6" ht="20.25" customHeight="1" spans="1:8">
      <c r="A6" s="187" t="s">
        <v>192</v>
      </c>
      <c r="B6" s="10">
        <f>SUM(B7,B14,B57)</f>
        <v>303551</v>
      </c>
      <c r="C6" s="188" t="s">
        <v>193</v>
      </c>
      <c r="D6" s="10">
        <f>SUM(D7,D14,D57)</f>
        <v>527190</v>
      </c>
      <c r="H6" s="183">
        <f t="shared" ref="H6:H69" si="0">B6-D6</f>
        <v>-223639</v>
      </c>
    </row>
    <row r="7" ht="20.25" customHeight="1" spans="1:8">
      <c r="A7" s="187" t="s">
        <v>194</v>
      </c>
      <c r="B7" s="10">
        <f>SUM(B8:B13)</f>
        <v>26352</v>
      </c>
      <c r="C7" s="188" t="s">
        <v>195</v>
      </c>
      <c r="D7" s="10"/>
      <c r="H7" s="183">
        <f>B7-D7</f>
        <v>26352</v>
      </c>
    </row>
    <row r="8" ht="20.25" customHeight="1" spans="1:8">
      <c r="A8" s="187" t="s">
        <v>196</v>
      </c>
      <c r="B8" s="10">
        <v>1719</v>
      </c>
      <c r="C8" s="188" t="s">
        <v>197</v>
      </c>
      <c r="D8" s="10"/>
      <c r="H8" s="183">
        <f>B8-D8</f>
        <v>1719</v>
      </c>
    </row>
    <row r="9" ht="20.25" customHeight="1" spans="1:8">
      <c r="A9" s="187" t="s">
        <v>198</v>
      </c>
      <c r="B9" s="10"/>
      <c r="C9" s="188" t="s">
        <v>199</v>
      </c>
      <c r="D9" s="10"/>
      <c r="H9" s="183">
        <f>B9-D9</f>
        <v>0</v>
      </c>
    </row>
    <row r="10" ht="20.25" customHeight="1" spans="1:8">
      <c r="A10" s="187" t="s">
        <v>200</v>
      </c>
      <c r="B10" s="10">
        <v>1654</v>
      </c>
      <c r="C10" s="188" t="s">
        <v>201</v>
      </c>
      <c r="D10" s="10"/>
      <c r="H10" s="183">
        <f>B10-D10</f>
        <v>1654</v>
      </c>
    </row>
    <row r="11" ht="20.25" customHeight="1" spans="1:8">
      <c r="A11" s="187" t="s">
        <v>202</v>
      </c>
      <c r="B11" s="10">
        <v>279</v>
      </c>
      <c r="C11" s="188" t="s">
        <v>203</v>
      </c>
      <c r="D11" s="10"/>
      <c r="H11" s="183">
        <f>B11-D11</f>
        <v>279</v>
      </c>
    </row>
    <row r="12" ht="20.25" customHeight="1" spans="1:8">
      <c r="A12" s="187" t="s">
        <v>204</v>
      </c>
      <c r="B12" s="10">
        <v>22700</v>
      </c>
      <c r="C12" s="188" t="s">
        <v>205</v>
      </c>
      <c r="D12" s="10"/>
      <c r="H12" s="183">
        <f>B12-D12</f>
        <v>22700</v>
      </c>
    </row>
    <row r="13" ht="20.25" customHeight="1" spans="1:8">
      <c r="A13" s="187" t="s">
        <v>206</v>
      </c>
      <c r="B13" s="10"/>
      <c r="C13" s="188" t="s">
        <v>207</v>
      </c>
      <c r="D13" s="10"/>
      <c r="H13" s="183">
        <f>B13-D13</f>
        <v>0</v>
      </c>
    </row>
    <row r="14" ht="20.25" customHeight="1" spans="1:8">
      <c r="A14" s="187" t="s">
        <v>208</v>
      </c>
      <c r="B14" s="10">
        <f>SUM(B15:B56)</f>
        <v>263596</v>
      </c>
      <c r="C14" s="188" t="s">
        <v>209</v>
      </c>
      <c r="D14" s="10">
        <f>SUM(D15:D56)</f>
        <v>498865</v>
      </c>
      <c r="H14" s="183">
        <f>B14-D14</f>
        <v>-235269</v>
      </c>
    </row>
    <row r="15" ht="20.25" customHeight="1" spans="1:8">
      <c r="A15" s="187" t="s">
        <v>210</v>
      </c>
      <c r="B15" s="10">
        <v>5346</v>
      </c>
      <c r="C15" s="188" t="s">
        <v>211</v>
      </c>
      <c r="D15" s="10">
        <v>3900</v>
      </c>
      <c r="E15" s="191"/>
      <c r="H15" s="183">
        <f>B15-D15</f>
        <v>1446</v>
      </c>
    </row>
    <row r="16" ht="20.25" customHeight="1" spans="1:8">
      <c r="A16" s="187" t="s">
        <v>212</v>
      </c>
      <c r="B16" s="10">
        <f>15148+3796</f>
        <v>18944</v>
      </c>
      <c r="C16" s="188" t="s">
        <v>213</v>
      </c>
      <c r="D16" s="10"/>
      <c r="H16" s="183">
        <f>B16-D16</f>
        <v>18944</v>
      </c>
    </row>
    <row r="17" ht="20.25" hidden="1" customHeight="1" spans="1:8">
      <c r="A17" s="187" t="s">
        <v>214</v>
      </c>
      <c r="B17" s="10"/>
      <c r="C17" s="188" t="s">
        <v>215</v>
      </c>
      <c r="D17" s="10"/>
      <c r="H17" s="183">
        <f>B17-D17</f>
        <v>0</v>
      </c>
    </row>
    <row r="18" ht="20.25" customHeight="1" spans="1:8">
      <c r="A18" s="187" t="s">
        <v>216</v>
      </c>
      <c r="B18" s="10">
        <v>1686</v>
      </c>
      <c r="C18" s="188" t="s">
        <v>217</v>
      </c>
      <c r="D18" s="10"/>
      <c r="H18" s="183">
        <f>B18-D18</f>
        <v>1686</v>
      </c>
    </row>
    <row r="19" ht="20.25" customHeight="1" spans="1:8">
      <c r="A19" s="187" t="s">
        <v>218</v>
      </c>
      <c r="B19" s="10"/>
      <c r="C19" s="188" t="s">
        <v>219</v>
      </c>
      <c r="D19" s="10"/>
      <c r="H19" s="183">
        <f>B19-D19</f>
        <v>0</v>
      </c>
    </row>
    <row r="20" ht="20.25" customHeight="1" spans="1:8">
      <c r="A20" s="187" t="s">
        <v>220</v>
      </c>
      <c r="B20" s="10">
        <v>1108</v>
      </c>
      <c r="C20" s="188" t="s">
        <v>221</v>
      </c>
      <c r="D20" s="10"/>
      <c r="H20" s="183">
        <f>B20-D20</f>
        <v>1108</v>
      </c>
    </row>
    <row r="21" ht="20.25" customHeight="1" spans="1:8">
      <c r="A21" s="187" t="s">
        <v>222</v>
      </c>
      <c r="B21" s="10"/>
      <c r="C21" s="188" t="s">
        <v>223</v>
      </c>
      <c r="D21" s="10"/>
      <c r="H21" s="183">
        <f>B21-D21</f>
        <v>0</v>
      </c>
    </row>
    <row r="22" ht="20.25" customHeight="1" spans="1:8">
      <c r="A22" s="187" t="s">
        <v>224</v>
      </c>
      <c r="B22" s="10"/>
      <c r="C22" s="188" t="s">
        <v>225</v>
      </c>
      <c r="D22" s="10"/>
      <c r="H22" s="183">
        <f>B22-D22</f>
        <v>0</v>
      </c>
    </row>
    <row r="23" ht="20.25" customHeight="1" spans="1:8">
      <c r="A23" s="187" t="s">
        <v>226</v>
      </c>
      <c r="B23" s="10"/>
      <c r="C23" s="188" t="s">
        <v>227</v>
      </c>
      <c r="D23" s="10"/>
      <c r="H23" s="183">
        <f>B23-D23</f>
        <v>0</v>
      </c>
    </row>
    <row r="24" ht="20.25" customHeight="1" spans="1:8">
      <c r="A24" s="187" t="s">
        <v>228</v>
      </c>
      <c r="B24" s="10"/>
      <c r="C24" s="187" t="s">
        <v>229</v>
      </c>
      <c r="D24" s="10"/>
      <c r="H24" s="183">
        <f>B24-D24</f>
        <v>0</v>
      </c>
    </row>
    <row r="25" ht="20.25" customHeight="1" spans="1:8">
      <c r="A25" s="187" t="s">
        <v>230</v>
      </c>
      <c r="B25" s="10"/>
      <c r="C25" s="188" t="s">
        <v>231</v>
      </c>
      <c r="D25" s="10"/>
      <c r="H25" s="183">
        <f>B25-D25</f>
        <v>0</v>
      </c>
    </row>
    <row r="26" ht="20.25" customHeight="1" spans="1:8">
      <c r="A26" s="187" t="s">
        <v>232</v>
      </c>
      <c r="B26" s="10"/>
      <c r="C26" s="188" t="s">
        <v>233</v>
      </c>
      <c r="D26" s="10"/>
      <c r="H26" s="183">
        <f>B26-D26</f>
        <v>0</v>
      </c>
    </row>
    <row r="27" ht="20.25" customHeight="1" spans="1:8">
      <c r="A27" s="187" t="s">
        <v>234</v>
      </c>
      <c r="B27" s="10"/>
      <c r="C27" s="188" t="s">
        <v>235</v>
      </c>
      <c r="D27" s="10"/>
      <c r="H27" s="183">
        <f>B27-D27</f>
        <v>0</v>
      </c>
    </row>
    <row r="28" ht="20.25" customHeight="1" spans="1:8">
      <c r="A28" s="187" t="s">
        <v>236</v>
      </c>
      <c r="B28" s="10">
        <f>25357+5460</f>
        <v>30817</v>
      </c>
      <c r="C28" s="188" t="s">
        <v>237</v>
      </c>
      <c r="D28" s="10">
        <v>490</v>
      </c>
      <c r="H28" s="183">
        <f>B28-D28</f>
        <v>30327</v>
      </c>
    </row>
    <row r="29" ht="20.25" customHeight="1" spans="1:8">
      <c r="A29" s="187" t="s">
        <v>238</v>
      </c>
      <c r="B29" s="10"/>
      <c r="C29" s="188" t="s">
        <v>239</v>
      </c>
      <c r="D29" s="10"/>
      <c r="H29" s="183">
        <f>B29-D29</f>
        <v>0</v>
      </c>
    </row>
    <row r="30" ht="20.25" customHeight="1" spans="1:8">
      <c r="A30" s="187" t="s">
        <v>240</v>
      </c>
      <c r="B30" s="10">
        <v>982</v>
      </c>
      <c r="C30" s="188" t="s">
        <v>241</v>
      </c>
      <c r="D30" s="10">
        <v>1100</v>
      </c>
      <c r="H30" s="183">
        <f>B30-D30</f>
        <v>-118</v>
      </c>
    </row>
    <row r="31" ht="20.25" customHeight="1" spans="1:8">
      <c r="A31" s="187" t="s">
        <v>242</v>
      </c>
      <c r="B31" s="10"/>
      <c r="C31" s="188" t="s">
        <v>243</v>
      </c>
      <c r="D31" s="10">
        <v>2300</v>
      </c>
      <c r="H31" s="183">
        <f>B31-D31</f>
        <v>-2300</v>
      </c>
    </row>
    <row r="32" ht="20.25" customHeight="1" spans="1:12">
      <c r="A32" s="187" t="s">
        <v>244</v>
      </c>
      <c r="B32" s="10">
        <v>2524</v>
      </c>
      <c r="C32" s="188" t="s">
        <v>245</v>
      </c>
      <c r="D32" s="10">
        <v>555</v>
      </c>
      <c r="H32" s="183">
        <f>B32-D32</f>
        <v>1969</v>
      </c>
      <c r="L32" s="183">
        <v>2524.33</v>
      </c>
    </row>
    <row r="33" ht="20.25" customHeight="1" spans="1:8">
      <c r="A33" s="187" t="s">
        <v>246</v>
      </c>
      <c r="B33" s="10"/>
      <c r="C33" s="188" t="s">
        <v>247</v>
      </c>
      <c r="D33" s="10"/>
      <c r="H33" s="183">
        <f>B33-D33</f>
        <v>0</v>
      </c>
    </row>
    <row r="34" ht="20.25" customHeight="1" spans="1:8">
      <c r="A34" s="187" t="s">
        <v>248</v>
      </c>
      <c r="B34" s="10">
        <v>506</v>
      </c>
      <c r="C34" s="188" t="s">
        <v>249</v>
      </c>
      <c r="D34" s="10"/>
      <c r="H34" s="183">
        <f>B34-D34</f>
        <v>506</v>
      </c>
    </row>
    <row r="35" ht="20.25" customHeight="1" spans="1:12">
      <c r="A35" s="187" t="s">
        <v>250</v>
      </c>
      <c r="B35" s="10">
        <f>42+10061</f>
        <v>10103</v>
      </c>
      <c r="C35" s="188" t="s">
        <v>251</v>
      </c>
      <c r="D35" s="10"/>
      <c r="H35" s="183">
        <f>B35-D35</f>
        <v>10103</v>
      </c>
      <c r="L35" s="183">
        <v>10061.32</v>
      </c>
    </row>
    <row r="36" ht="20.25" customHeight="1" spans="1:8">
      <c r="A36" s="187" t="s">
        <v>252</v>
      </c>
      <c r="B36" s="10">
        <f>124+7589</f>
        <v>7713</v>
      </c>
      <c r="C36" s="188" t="s">
        <v>253</v>
      </c>
      <c r="D36" s="10"/>
      <c r="H36" s="183">
        <f>B36-D36</f>
        <v>7713</v>
      </c>
    </row>
    <row r="37" ht="20.25" customHeight="1" spans="1:8">
      <c r="A37" s="187" t="s">
        <v>254</v>
      </c>
      <c r="B37" s="10">
        <v>20</v>
      </c>
      <c r="C37" s="188" t="s">
        <v>255</v>
      </c>
      <c r="D37" s="10"/>
      <c r="H37" s="183">
        <f>B37-D37</f>
        <v>20</v>
      </c>
    </row>
    <row r="38" ht="20.25" customHeight="1" spans="1:12">
      <c r="A38" s="187" t="s">
        <v>256</v>
      </c>
      <c r="B38" s="10">
        <v>1767</v>
      </c>
      <c r="C38" s="188" t="s">
        <v>257</v>
      </c>
      <c r="D38" s="10"/>
      <c r="H38" s="183">
        <f>B38-D38</f>
        <v>1767</v>
      </c>
      <c r="L38" s="183">
        <v>1767.56</v>
      </c>
    </row>
    <row r="39" ht="20.25" customHeight="1" spans="1:12">
      <c r="A39" s="187" t="s">
        <v>258</v>
      </c>
      <c r="B39" s="10">
        <v>8166</v>
      </c>
      <c r="C39" s="188" t="s">
        <v>259</v>
      </c>
      <c r="D39" s="10">
        <v>1826</v>
      </c>
      <c r="H39" s="183">
        <f>B39-D39</f>
        <v>6340</v>
      </c>
      <c r="L39" s="183">
        <v>8166.17</v>
      </c>
    </row>
    <row r="40" ht="20.25" customHeight="1" spans="1:12">
      <c r="A40" s="187" t="s">
        <v>260</v>
      </c>
      <c r="B40" s="10">
        <v>58156</v>
      </c>
      <c r="C40" s="188" t="s">
        <v>261</v>
      </c>
      <c r="D40" s="10">
        <v>55302</v>
      </c>
      <c r="H40" s="183">
        <f>B40-D40</f>
        <v>2854</v>
      </c>
      <c r="L40" s="183">
        <v>58156.56</v>
      </c>
    </row>
    <row r="41" ht="20.25" customHeight="1" spans="1:8">
      <c r="A41" s="187" t="s">
        <v>262</v>
      </c>
      <c r="B41" s="10">
        <v>36</v>
      </c>
      <c r="C41" s="188" t="s">
        <v>263</v>
      </c>
      <c r="D41" s="10"/>
      <c r="H41" s="183">
        <f>B41-D41</f>
        <v>36</v>
      </c>
    </row>
    <row r="42" ht="20.25" customHeight="1" spans="1:8">
      <c r="A42" s="187" t="s">
        <v>264</v>
      </c>
      <c r="B42" s="10"/>
      <c r="C42" s="188" t="s">
        <v>265</v>
      </c>
      <c r="D42" s="10"/>
      <c r="H42" s="183">
        <f>B42-D42</f>
        <v>0</v>
      </c>
    </row>
    <row r="43" ht="20.25" customHeight="1" spans="1:12">
      <c r="A43" s="187" t="s">
        <v>266</v>
      </c>
      <c r="B43" s="10">
        <v>2188</v>
      </c>
      <c r="C43" s="188" t="s">
        <v>267</v>
      </c>
      <c r="D43" s="10">
        <v>616</v>
      </c>
      <c r="H43" s="183">
        <f>B43-D43</f>
        <v>1572</v>
      </c>
      <c r="L43" s="183">
        <v>2188.52</v>
      </c>
    </row>
    <row r="44" ht="20.25" customHeight="1" spans="1:8">
      <c r="A44" s="187" t="s">
        <v>268</v>
      </c>
      <c r="B44" s="10"/>
      <c r="C44" s="188" t="s">
        <v>269</v>
      </c>
      <c r="D44" s="10">
        <v>2703</v>
      </c>
      <c r="H44" s="183">
        <f>B44-D44</f>
        <v>-2703</v>
      </c>
    </row>
    <row r="45" ht="20.25" customHeight="1" spans="1:8">
      <c r="A45" s="187" t="s">
        <v>270</v>
      </c>
      <c r="B45" s="10">
        <v>35</v>
      </c>
      <c r="C45" s="188" t="s">
        <v>271</v>
      </c>
      <c r="D45" s="10"/>
      <c r="H45" s="183">
        <f>B45-D45</f>
        <v>35</v>
      </c>
    </row>
    <row r="46" ht="20.25" customHeight="1" spans="1:8">
      <c r="A46" s="187" t="s">
        <v>272</v>
      </c>
      <c r="B46" s="10"/>
      <c r="C46" s="188" t="s">
        <v>273</v>
      </c>
      <c r="D46" s="10"/>
      <c r="H46" s="183">
        <f>B46-D46</f>
        <v>0</v>
      </c>
    </row>
    <row r="47" ht="20.25" customHeight="1" spans="1:8">
      <c r="A47" s="187" t="s">
        <v>274</v>
      </c>
      <c r="B47" s="10"/>
      <c r="C47" s="188" t="s">
        <v>275</v>
      </c>
      <c r="D47" s="10"/>
      <c r="H47" s="183">
        <f>B47-D47</f>
        <v>0</v>
      </c>
    </row>
    <row r="48" ht="20.25" customHeight="1" spans="1:8">
      <c r="A48" s="187" t="s">
        <v>276</v>
      </c>
      <c r="B48" s="10">
        <v>98</v>
      </c>
      <c r="C48" s="188" t="s">
        <v>277</v>
      </c>
      <c r="D48" s="10"/>
      <c r="H48" s="183">
        <f>B48-D48</f>
        <v>98</v>
      </c>
    </row>
    <row r="49" ht="20.25" customHeight="1" spans="1:8">
      <c r="A49" s="187" t="s">
        <v>278</v>
      </c>
      <c r="B49" s="10"/>
      <c r="C49" s="188" t="s">
        <v>279</v>
      </c>
      <c r="D49" s="10"/>
      <c r="H49" s="183">
        <f>B49-D49</f>
        <v>0</v>
      </c>
    </row>
    <row r="50" ht="20.25" customHeight="1" spans="1:8">
      <c r="A50" s="187" t="s">
        <v>280</v>
      </c>
      <c r="B50" s="10">
        <v>120</v>
      </c>
      <c r="C50" s="188" t="s">
        <v>281</v>
      </c>
      <c r="D50" s="10"/>
      <c r="H50" s="183">
        <f>B50-D50</f>
        <v>120</v>
      </c>
    </row>
    <row r="51" ht="20.25" customHeight="1" spans="1:8">
      <c r="A51" s="187" t="s">
        <v>282</v>
      </c>
      <c r="B51" s="10">
        <v>9</v>
      </c>
      <c r="C51" s="187" t="s">
        <v>283</v>
      </c>
      <c r="D51" s="10"/>
      <c r="H51" s="183">
        <f>B51-D51</f>
        <v>9</v>
      </c>
    </row>
    <row r="52" ht="20.25" customHeight="1" spans="1:8">
      <c r="A52" s="187" t="s">
        <v>284</v>
      </c>
      <c r="B52" s="10"/>
      <c r="C52" s="188" t="s">
        <v>285</v>
      </c>
      <c r="D52" s="10"/>
      <c r="H52" s="183">
        <f>B52-D52</f>
        <v>0</v>
      </c>
    </row>
    <row r="53" ht="20.25" customHeight="1" spans="1:8">
      <c r="A53" s="187" t="s">
        <v>286</v>
      </c>
      <c r="B53" s="10"/>
      <c r="C53" s="188" t="s">
        <v>287</v>
      </c>
      <c r="D53" s="10"/>
      <c r="H53" s="183">
        <f>B53-D53</f>
        <v>0</v>
      </c>
    </row>
    <row r="54" ht="20.25" customHeight="1" spans="1:8">
      <c r="A54" s="187" t="s">
        <v>288</v>
      </c>
      <c r="B54" s="10"/>
      <c r="C54" s="188" t="s">
        <v>289</v>
      </c>
      <c r="D54" s="10"/>
      <c r="H54" s="183">
        <f>B54-D54</f>
        <v>0</v>
      </c>
    </row>
    <row r="55" ht="20.25" customHeight="1" spans="1:8">
      <c r="A55" s="187" t="s">
        <v>290</v>
      </c>
      <c r="B55" s="10"/>
      <c r="C55" s="188" t="s">
        <v>291</v>
      </c>
      <c r="D55" s="10"/>
      <c r="H55" s="183">
        <f>B55-D55</f>
        <v>0</v>
      </c>
    </row>
    <row r="56" ht="20.25" customHeight="1" spans="1:8">
      <c r="A56" s="187" t="s">
        <v>292</v>
      </c>
      <c r="B56" s="10">
        <v>113272</v>
      </c>
      <c r="C56" s="188" t="s">
        <v>293</v>
      </c>
      <c r="D56" s="10">
        <f>160259+269814</f>
        <v>430073</v>
      </c>
      <c r="H56" s="183">
        <f>B56-D56</f>
        <v>-316801</v>
      </c>
    </row>
    <row r="57" ht="20.25" customHeight="1" spans="1:8">
      <c r="A57" s="187" t="s">
        <v>294</v>
      </c>
      <c r="B57" s="10">
        <f>SUM(B58:B76)</f>
        <v>13603</v>
      </c>
      <c r="C57" s="188" t="s">
        <v>295</v>
      </c>
      <c r="D57" s="10">
        <f>SUM(D58:D76)</f>
        <v>28325</v>
      </c>
      <c r="H57" s="183">
        <f>B57-D57</f>
        <v>-14722</v>
      </c>
    </row>
    <row r="58" ht="20.25" customHeight="1" spans="1:8">
      <c r="A58" s="187" t="s">
        <v>296</v>
      </c>
      <c r="B58" s="10">
        <v>10</v>
      </c>
      <c r="C58" s="188" t="s">
        <v>296</v>
      </c>
      <c r="D58" s="10">
        <v>2946</v>
      </c>
      <c r="H58" s="183">
        <f>B58-D58</f>
        <v>-2936</v>
      </c>
    </row>
    <row r="59" ht="20.25" customHeight="1" spans="1:8">
      <c r="A59" s="187" t="s">
        <v>297</v>
      </c>
      <c r="B59" s="10">
        <v>200</v>
      </c>
      <c r="C59" s="187" t="s">
        <v>297</v>
      </c>
      <c r="D59" s="10">
        <v>4291</v>
      </c>
      <c r="H59" s="183">
        <f>B59-D59</f>
        <v>-4091</v>
      </c>
    </row>
    <row r="60" ht="20.25" customHeight="1" spans="1:8">
      <c r="A60" s="187" t="s">
        <v>298</v>
      </c>
      <c r="B60" s="10"/>
      <c r="C60" s="188" t="s">
        <v>298</v>
      </c>
      <c r="D60" s="10">
        <v>1568</v>
      </c>
      <c r="H60" s="183">
        <f>B60-D60</f>
        <v>-1568</v>
      </c>
    </row>
    <row r="61" ht="20.25" customHeight="1" spans="1:8">
      <c r="A61" s="187" t="s">
        <v>299</v>
      </c>
      <c r="B61" s="10">
        <v>131</v>
      </c>
      <c r="C61" s="188" t="s">
        <v>299</v>
      </c>
      <c r="D61" s="10">
        <v>642</v>
      </c>
      <c r="H61" s="183">
        <f>B61-D61</f>
        <v>-511</v>
      </c>
    </row>
    <row r="62" ht="20.25" customHeight="1" spans="1:8">
      <c r="A62" s="187" t="s">
        <v>300</v>
      </c>
      <c r="B62" s="10"/>
      <c r="C62" s="188" t="s">
        <v>300</v>
      </c>
      <c r="D62" s="10">
        <v>93</v>
      </c>
      <c r="H62" s="183">
        <f>B62-D62</f>
        <v>-93</v>
      </c>
    </row>
    <row r="63" ht="20.25" customHeight="1" spans="1:8">
      <c r="A63" s="187" t="s">
        <v>301</v>
      </c>
      <c r="B63" s="10"/>
      <c r="C63" s="188" t="s">
        <v>301</v>
      </c>
      <c r="D63" s="10"/>
      <c r="H63" s="183">
        <f>B63-D63</f>
        <v>0</v>
      </c>
    </row>
    <row r="64" ht="20.25" customHeight="1" spans="1:8">
      <c r="A64" s="187" t="s">
        <v>302</v>
      </c>
      <c r="B64" s="10">
        <v>1491</v>
      </c>
      <c r="C64" s="188" t="s">
        <v>302</v>
      </c>
      <c r="D64" s="10"/>
      <c r="H64" s="183">
        <f>B64-D64</f>
        <v>1491</v>
      </c>
    </row>
    <row r="65" ht="20.25" customHeight="1" spans="1:8">
      <c r="A65" s="187" t="s">
        <v>303</v>
      </c>
      <c r="B65" s="10">
        <v>695</v>
      </c>
      <c r="C65" s="188" t="s">
        <v>303</v>
      </c>
      <c r="D65" s="10">
        <v>6367</v>
      </c>
      <c r="H65" s="183">
        <f>B65-D65</f>
        <v>-5672</v>
      </c>
    </row>
    <row r="66" ht="20.25" customHeight="1" spans="1:8">
      <c r="A66" s="187" t="s">
        <v>304</v>
      </c>
      <c r="B66" s="10"/>
      <c r="C66" s="188" t="s">
        <v>304</v>
      </c>
      <c r="D66" s="10">
        <v>155</v>
      </c>
      <c r="H66" s="183">
        <f>B66-D66</f>
        <v>-155</v>
      </c>
    </row>
    <row r="67" ht="20.25" customHeight="1" spans="1:8">
      <c r="A67" s="187" t="s">
        <v>305</v>
      </c>
      <c r="B67" s="10">
        <v>8686</v>
      </c>
      <c r="C67" s="188" t="s">
        <v>305</v>
      </c>
      <c r="D67" s="10">
        <v>9562</v>
      </c>
      <c r="H67" s="183">
        <f>B67-D67</f>
        <v>-876</v>
      </c>
    </row>
    <row r="68" ht="20.25" customHeight="1" spans="1:8">
      <c r="A68" s="187" t="s">
        <v>306</v>
      </c>
      <c r="B68" s="10"/>
      <c r="C68" s="188" t="s">
        <v>306</v>
      </c>
      <c r="D68" s="10"/>
      <c r="H68" s="183">
        <f>B68-D68</f>
        <v>0</v>
      </c>
    </row>
    <row r="69" ht="20.25" customHeight="1" spans="1:8">
      <c r="A69" s="187" t="s">
        <v>307</v>
      </c>
      <c r="B69" s="10">
        <v>35</v>
      </c>
      <c r="C69" s="188" t="s">
        <v>307</v>
      </c>
      <c r="D69" s="10">
        <v>2467</v>
      </c>
      <c r="H69" s="183">
        <f>B69-D69</f>
        <v>-2432</v>
      </c>
    </row>
    <row r="70" ht="20.25" customHeight="1" spans="1:8">
      <c r="A70" s="187" t="s">
        <v>308</v>
      </c>
      <c r="B70" s="10"/>
      <c r="C70" s="188" t="s">
        <v>308</v>
      </c>
      <c r="D70" s="10"/>
      <c r="H70" s="183">
        <f t="shared" ref="H70:H98" si="1">B70-D70</f>
        <v>0</v>
      </c>
    </row>
    <row r="71" ht="20.25" customHeight="1" spans="1:8">
      <c r="A71" s="187" t="s">
        <v>309</v>
      </c>
      <c r="B71" s="10"/>
      <c r="C71" s="188" t="s">
        <v>309</v>
      </c>
      <c r="D71" s="10"/>
      <c r="H71" s="183">
        <f>B71-D71</f>
        <v>0</v>
      </c>
    </row>
    <row r="72" ht="20.25" customHeight="1" spans="1:8">
      <c r="A72" s="187" t="s">
        <v>310</v>
      </c>
      <c r="B72" s="10">
        <v>330</v>
      </c>
      <c r="C72" s="188" t="s">
        <v>310</v>
      </c>
      <c r="D72" s="10"/>
      <c r="H72" s="183">
        <f>B72-D72</f>
        <v>330</v>
      </c>
    </row>
    <row r="73" ht="20.25" customHeight="1" spans="1:8">
      <c r="A73" s="187" t="s">
        <v>311</v>
      </c>
      <c r="B73" s="10"/>
      <c r="C73" s="188" t="s">
        <v>311</v>
      </c>
      <c r="D73" s="10"/>
      <c r="H73" s="183">
        <f>B73-D73</f>
        <v>0</v>
      </c>
    </row>
    <row r="74" ht="20.25" customHeight="1" spans="1:8">
      <c r="A74" s="187" t="s">
        <v>312</v>
      </c>
      <c r="B74" s="10"/>
      <c r="C74" s="188" t="s">
        <v>312</v>
      </c>
      <c r="D74" s="10"/>
      <c r="H74" s="183">
        <f>B74-D74</f>
        <v>0</v>
      </c>
    </row>
    <row r="75" ht="20.25" customHeight="1" spans="1:8">
      <c r="A75" s="187" t="s">
        <v>313</v>
      </c>
      <c r="B75" s="10">
        <v>2025</v>
      </c>
      <c r="C75" s="187" t="s">
        <v>313</v>
      </c>
      <c r="D75" s="10">
        <v>63</v>
      </c>
      <c r="H75" s="183">
        <f>B75-D75</f>
        <v>1962</v>
      </c>
    </row>
    <row r="76" ht="20.25" customHeight="1" spans="1:8">
      <c r="A76" s="187" t="s">
        <v>314</v>
      </c>
      <c r="B76" s="10"/>
      <c r="C76" s="188" t="s">
        <v>315</v>
      </c>
      <c r="D76" s="10">
        <v>171</v>
      </c>
      <c r="H76" s="183">
        <f>B76-D76</f>
        <v>-171</v>
      </c>
    </row>
    <row r="77" ht="20.25" customHeight="1" spans="1:8">
      <c r="A77" s="187" t="s">
        <v>316</v>
      </c>
      <c r="B77" s="10">
        <f>SUM(B78:B79)</f>
        <v>854254</v>
      </c>
      <c r="C77" s="188" t="s">
        <v>317</v>
      </c>
      <c r="D77" s="10">
        <f>SUM(D78:D79)</f>
        <v>2813</v>
      </c>
      <c r="H77" s="183">
        <f>B77-D77</f>
        <v>851441</v>
      </c>
    </row>
    <row r="78" ht="20.25" customHeight="1" spans="1:8">
      <c r="A78" s="187" t="s">
        <v>318</v>
      </c>
      <c r="B78" s="10">
        <v>14800</v>
      </c>
      <c r="C78" s="188" t="s">
        <v>319</v>
      </c>
      <c r="D78" s="10"/>
      <c r="H78" s="183">
        <f>B78-D78</f>
        <v>14800</v>
      </c>
    </row>
    <row r="79" ht="20.25" customHeight="1" spans="1:8">
      <c r="A79" s="187" t="s">
        <v>320</v>
      </c>
      <c r="B79" s="10">
        <v>839454</v>
      </c>
      <c r="C79" s="188" t="s">
        <v>321</v>
      </c>
      <c r="D79" s="10">
        <v>2813</v>
      </c>
      <c r="H79" s="183">
        <f>B79-D79</f>
        <v>836641</v>
      </c>
    </row>
    <row r="80" ht="20.25" customHeight="1" spans="1:8">
      <c r="A80" s="187" t="s">
        <v>322</v>
      </c>
      <c r="B80" s="10">
        <v>56393</v>
      </c>
      <c r="C80" s="188" t="s">
        <v>323</v>
      </c>
      <c r="D80" s="10"/>
      <c r="H80" s="183">
        <f>B80-D80</f>
        <v>56393</v>
      </c>
    </row>
    <row r="81" ht="20.25" customHeight="1" spans="1:8">
      <c r="A81" s="189"/>
      <c r="B81" s="189"/>
      <c r="C81" s="188" t="s">
        <v>324</v>
      </c>
      <c r="D81" s="10">
        <f>D82</f>
        <v>14187</v>
      </c>
      <c r="H81" s="183">
        <f>B81-D81</f>
        <v>-14187</v>
      </c>
    </row>
    <row r="82" ht="20.25" customHeight="1" spans="1:8">
      <c r="A82" s="187" t="s">
        <v>325</v>
      </c>
      <c r="B82" s="10">
        <f>SUM(B83:B85)</f>
        <v>2092</v>
      </c>
      <c r="C82" s="188" t="s">
        <v>326</v>
      </c>
      <c r="D82" s="10">
        <f>SUM(D83:D86)</f>
        <v>14187</v>
      </c>
      <c r="H82" s="183">
        <f>B82-D82</f>
        <v>-12095</v>
      </c>
    </row>
    <row r="83" ht="20.25" customHeight="1" spans="1:8">
      <c r="A83" s="187" t="s">
        <v>327</v>
      </c>
      <c r="B83" s="10">
        <v>1234</v>
      </c>
      <c r="C83" s="188" t="s">
        <v>328</v>
      </c>
      <c r="D83" s="10">
        <v>14187</v>
      </c>
      <c r="H83" s="183">
        <f>B83-D83</f>
        <v>-12953</v>
      </c>
    </row>
    <row r="84" ht="20.25" customHeight="1" spans="1:8">
      <c r="A84" s="187" t="s">
        <v>329</v>
      </c>
      <c r="B84" s="10">
        <v>662</v>
      </c>
      <c r="C84" s="188" t="s">
        <v>330</v>
      </c>
      <c r="D84" s="10"/>
      <c r="H84" s="183">
        <f>B84-D84</f>
        <v>662</v>
      </c>
    </row>
    <row r="85" ht="20.25" customHeight="1" spans="1:8">
      <c r="A85" s="187" t="s">
        <v>331</v>
      </c>
      <c r="B85" s="10">
        <v>196</v>
      </c>
      <c r="C85" s="188" t="s">
        <v>332</v>
      </c>
      <c r="D85" s="10"/>
      <c r="H85" s="183">
        <f>B85-D85</f>
        <v>196</v>
      </c>
    </row>
    <row r="86" ht="20.25" customHeight="1" spans="1:8">
      <c r="A86" s="187"/>
      <c r="B86" s="10"/>
      <c r="C86" s="188" t="s">
        <v>333</v>
      </c>
      <c r="D86" s="10"/>
      <c r="H86" s="183">
        <f>B86-D86</f>
        <v>0</v>
      </c>
    </row>
    <row r="87" ht="20.25" customHeight="1" spans="1:8">
      <c r="A87" s="187" t="s">
        <v>334</v>
      </c>
      <c r="B87" s="10">
        <f>SUM(B88)</f>
        <v>403317</v>
      </c>
      <c r="C87" s="188" t="s">
        <v>335</v>
      </c>
      <c r="D87" s="10">
        <f>SUM(D88:D91)</f>
        <v>390067</v>
      </c>
      <c r="H87" s="183">
        <f>B87-D87</f>
        <v>13250</v>
      </c>
    </row>
    <row r="88" ht="20.25" customHeight="1" spans="1:8">
      <c r="A88" s="187" t="s">
        <v>336</v>
      </c>
      <c r="B88" s="10">
        <f>SUM(B89:B92)</f>
        <v>403317</v>
      </c>
      <c r="C88" s="188" t="s">
        <v>337</v>
      </c>
      <c r="D88" s="10">
        <v>387750</v>
      </c>
      <c r="H88" s="183">
        <f>B88-D88</f>
        <v>15567</v>
      </c>
    </row>
    <row r="89" ht="20.25" customHeight="1" spans="1:8">
      <c r="A89" s="187" t="s">
        <v>338</v>
      </c>
      <c r="B89" s="10">
        <v>401000</v>
      </c>
      <c r="C89" s="187" t="s">
        <v>339</v>
      </c>
      <c r="D89" s="189">
        <v>0</v>
      </c>
      <c r="H89" s="183">
        <f>B89-D89</f>
        <v>401000</v>
      </c>
    </row>
    <row r="90" ht="20.25" customHeight="1" spans="1:8">
      <c r="A90" s="187" t="s">
        <v>340</v>
      </c>
      <c r="B90" s="10"/>
      <c r="C90" s="187" t="s">
        <v>341</v>
      </c>
      <c r="D90" s="10">
        <v>2317</v>
      </c>
      <c r="H90" s="183">
        <f>B90-D90</f>
        <v>-2317</v>
      </c>
    </row>
    <row r="91" ht="20.25" customHeight="1" spans="1:8">
      <c r="A91" s="187" t="s">
        <v>342</v>
      </c>
      <c r="B91" s="10">
        <v>2317</v>
      </c>
      <c r="C91" s="187" t="s">
        <v>343</v>
      </c>
      <c r="D91" s="189"/>
      <c r="H91" s="183">
        <f>B91-D91</f>
        <v>2317</v>
      </c>
    </row>
    <row r="92" ht="20.25" customHeight="1" spans="1:8">
      <c r="A92" s="187" t="s">
        <v>344</v>
      </c>
      <c r="B92" s="10"/>
      <c r="C92" s="188" t="s">
        <v>345</v>
      </c>
      <c r="D92" s="10">
        <v>219879</v>
      </c>
      <c r="H92" s="183">
        <f>B92-D92</f>
        <v>-219879</v>
      </c>
    </row>
    <row r="93" ht="20.25" customHeight="1" spans="1:8">
      <c r="A93" s="187"/>
      <c r="B93" s="10"/>
      <c r="C93" s="188" t="s">
        <v>346</v>
      </c>
      <c r="D93" s="10"/>
      <c r="H93" s="183">
        <f>B93-D93</f>
        <v>0</v>
      </c>
    </row>
    <row r="94" ht="20.25" customHeight="1" spans="1:8">
      <c r="A94" s="187" t="s">
        <v>347</v>
      </c>
      <c r="B94" s="10"/>
      <c r="C94" s="188" t="s">
        <v>348</v>
      </c>
      <c r="D94" s="10"/>
      <c r="H94" s="183">
        <f>B94-D94</f>
        <v>0</v>
      </c>
    </row>
    <row r="95" ht="20.25" customHeight="1" spans="1:8">
      <c r="A95" s="187" t="s">
        <v>349</v>
      </c>
      <c r="B95" s="10"/>
      <c r="C95" s="188" t="s">
        <v>350</v>
      </c>
      <c r="D95" s="10">
        <v>80790</v>
      </c>
      <c r="H95" s="183">
        <f>B95-D95</f>
        <v>-80790</v>
      </c>
    </row>
    <row r="96" ht="20.25" customHeight="1" spans="1:8">
      <c r="A96" s="187" t="s">
        <v>351</v>
      </c>
      <c r="B96" s="10"/>
      <c r="C96" s="188" t="s">
        <v>352</v>
      </c>
      <c r="D96" s="10">
        <v>80790</v>
      </c>
      <c r="E96" s="192"/>
      <c r="H96" s="183">
        <f>B96-D96</f>
        <v>-80790</v>
      </c>
    </row>
    <row r="97" ht="20.25" customHeight="1" spans="1:8">
      <c r="A97" s="187"/>
      <c r="B97" s="10"/>
      <c r="C97" s="188" t="s">
        <v>353</v>
      </c>
      <c r="D97" s="10"/>
      <c r="H97" s="183">
        <f>B97-D97</f>
        <v>0</v>
      </c>
    </row>
    <row r="98" ht="20.25" customHeight="1" spans="1:8">
      <c r="A98" s="190" t="s">
        <v>354</v>
      </c>
      <c r="B98" s="10">
        <f>SUM(B5:B6,B77,B80:B82,B87,B94,B95)</f>
        <v>1680860</v>
      </c>
      <c r="C98" s="190" t="s">
        <v>355</v>
      </c>
      <c r="D98" s="10">
        <f>SUM(D5:D6,D77,D80,D81,D87,D92:D93,D95)</f>
        <v>1680860</v>
      </c>
      <c r="E98" s="193"/>
      <c r="H98" s="183">
        <f>B98-D98</f>
        <v>0</v>
      </c>
    </row>
  </sheetData>
  <mergeCells count="3">
    <mergeCell ref="A1:D1"/>
    <mergeCell ref="A2:D2"/>
    <mergeCell ref="A3:D3"/>
  </mergeCells>
  <printOptions horizontalCentered="1"/>
  <pageMargins left="0.511805555555556" right="0.432638888888889" top="0.432638888888889" bottom="0.432638888888889" header="0.275" footer="0.15625"/>
  <pageSetup paperSize="9" firstPageNumber="6" fitToHeight="0" orientation="landscape" useFirstPageNumber="1" horizontalDpi="600"/>
  <headerFooter alignWithMargins="0">
    <oddFooter>&amp;C‐ 8 ‐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94"/>
  <sheetViews>
    <sheetView showGridLines="0" showZeros="0" workbookViewId="0">
      <selection activeCell="B14" sqref="B14"/>
    </sheetView>
  </sheetViews>
  <sheetFormatPr defaultColWidth="9.125" defaultRowHeight="14.25" outlineLevelCol="5"/>
  <cols>
    <col min="1" max="1" width="44.125" style="183" customWidth="1"/>
    <col min="2" max="2" width="14" style="183" customWidth="1"/>
    <col min="3" max="3" width="44.125" style="183" customWidth="1"/>
    <col min="4" max="4" width="13" style="183" customWidth="1"/>
    <col min="5" max="5" width="9.125" style="183"/>
    <col min="6" max="6" width="10.5" style="183" customWidth="1"/>
    <col min="7" max="16384" width="9.125" style="183"/>
  </cols>
  <sheetData>
    <row r="1" ht="27" spans="1:4">
      <c r="A1" s="184" t="s">
        <v>23</v>
      </c>
      <c r="B1" s="184"/>
      <c r="C1" s="184"/>
      <c r="D1" s="184"/>
    </row>
    <row r="2" spans="1:4">
      <c r="A2" s="185" t="s">
        <v>22</v>
      </c>
      <c r="B2" s="185"/>
      <c r="C2" s="185"/>
      <c r="D2" s="185"/>
    </row>
    <row r="3" spans="1:4">
      <c r="A3" s="185" t="s">
        <v>95</v>
      </c>
      <c r="B3" s="185"/>
      <c r="C3" s="185"/>
      <c r="D3" s="185"/>
    </row>
    <row r="4" ht="20.25" customHeight="1" spans="1:4">
      <c r="A4" s="186" t="s">
        <v>96</v>
      </c>
      <c r="B4" s="186" t="s">
        <v>189</v>
      </c>
      <c r="C4" s="186" t="s">
        <v>96</v>
      </c>
      <c r="D4" s="186" t="s">
        <v>189</v>
      </c>
    </row>
    <row r="5" ht="19" customHeight="1" spans="1:4">
      <c r="A5" s="187" t="s">
        <v>190</v>
      </c>
      <c r="B5" s="10">
        <f>'02'!F30</f>
        <v>39652</v>
      </c>
      <c r="C5" s="187" t="s">
        <v>191</v>
      </c>
      <c r="D5" s="10">
        <f>'03'!H28</f>
        <v>43026</v>
      </c>
    </row>
    <row r="6" ht="19" customHeight="1" spans="1:4">
      <c r="A6" s="187" t="s">
        <v>192</v>
      </c>
      <c r="B6" s="10">
        <f>SUM(B7,B14,B54)</f>
        <v>11889</v>
      </c>
      <c r="C6" s="188" t="s">
        <v>193</v>
      </c>
      <c r="D6" s="10">
        <f>SUM(D7,D14,D54)</f>
        <v>0</v>
      </c>
    </row>
    <row r="7" ht="19" customHeight="1" spans="1:4">
      <c r="A7" s="187" t="s">
        <v>194</v>
      </c>
      <c r="B7" s="10">
        <f>SUM(B8:B13)</f>
        <v>0</v>
      </c>
      <c r="C7" s="188" t="s">
        <v>195</v>
      </c>
      <c r="D7" s="10"/>
    </row>
    <row r="8" ht="19" customHeight="1" spans="1:4">
      <c r="A8" s="187" t="s">
        <v>196</v>
      </c>
      <c r="B8" s="10"/>
      <c r="C8" s="188" t="s">
        <v>197</v>
      </c>
      <c r="D8" s="10"/>
    </row>
    <row r="9" ht="19" customHeight="1" spans="1:4">
      <c r="A9" s="187" t="s">
        <v>198</v>
      </c>
      <c r="B9" s="10"/>
      <c r="C9" s="188" t="s">
        <v>199</v>
      </c>
      <c r="D9" s="10"/>
    </row>
    <row r="10" ht="19" customHeight="1" spans="1:4">
      <c r="A10" s="187" t="s">
        <v>200</v>
      </c>
      <c r="B10" s="10"/>
      <c r="C10" s="188" t="s">
        <v>201</v>
      </c>
      <c r="D10" s="10"/>
    </row>
    <row r="11" ht="19" customHeight="1" spans="1:4">
      <c r="A11" s="187" t="s">
        <v>202</v>
      </c>
      <c r="B11" s="10"/>
      <c r="C11" s="188" t="s">
        <v>203</v>
      </c>
      <c r="D11" s="10"/>
    </row>
    <row r="12" ht="19" customHeight="1" spans="1:4">
      <c r="A12" s="187" t="s">
        <v>204</v>
      </c>
      <c r="B12" s="10"/>
      <c r="C12" s="188" t="s">
        <v>205</v>
      </c>
      <c r="D12" s="10"/>
    </row>
    <row r="13" ht="19" customHeight="1" spans="1:4">
      <c r="A13" s="187" t="s">
        <v>206</v>
      </c>
      <c r="B13" s="10"/>
      <c r="C13" s="188" t="s">
        <v>207</v>
      </c>
      <c r="D13" s="10"/>
    </row>
    <row r="14" ht="19" customHeight="1" spans="1:4">
      <c r="A14" s="187" t="s">
        <v>208</v>
      </c>
      <c r="B14" s="10">
        <f>SUM(B15:B53)</f>
        <v>9915</v>
      </c>
      <c r="C14" s="188" t="s">
        <v>209</v>
      </c>
      <c r="D14" s="10">
        <f>SUM(D15:D53)</f>
        <v>0</v>
      </c>
    </row>
    <row r="15" ht="19" customHeight="1" spans="1:6">
      <c r="A15" s="187" t="s">
        <v>210</v>
      </c>
      <c r="B15" s="10">
        <v>234</v>
      </c>
      <c r="C15" s="188" t="s">
        <v>211</v>
      </c>
      <c r="D15" s="10"/>
      <c r="F15" s="191"/>
    </row>
    <row r="16" ht="19" customHeight="1" spans="1:4">
      <c r="A16" s="187" t="s">
        <v>212</v>
      </c>
      <c r="B16" s="10">
        <v>18</v>
      </c>
      <c r="C16" s="188" t="s">
        <v>213</v>
      </c>
      <c r="D16" s="10"/>
    </row>
    <row r="17" ht="19" customHeight="1" spans="1:4">
      <c r="A17" s="187" t="s">
        <v>214</v>
      </c>
      <c r="B17" s="10"/>
      <c r="C17" s="188" t="s">
        <v>215</v>
      </c>
      <c r="D17" s="10"/>
    </row>
    <row r="18" ht="19" customHeight="1" spans="1:4">
      <c r="A18" s="187" t="s">
        <v>216</v>
      </c>
      <c r="B18" s="10">
        <v>22</v>
      </c>
      <c r="C18" s="188" t="s">
        <v>217</v>
      </c>
      <c r="D18" s="10"/>
    </row>
    <row r="19" ht="19" customHeight="1" spans="1:4">
      <c r="A19" s="187" t="s">
        <v>218</v>
      </c>
      <c r="B19" s="10"/>
      <c r="C19" s="188" t="s">
        <v>219</v>
      </c>
      <c r="D19" s="10"/>
    </row>
    <row r="20" ht="19" customHeight="1" spans="1:4">
      <c r="A20" s="187" t="s">
        <v>220</v>
      </c>
      <c r="B20" s="10"/>
      <c r="C20" s="188" t="s">
        <v>221</v>
      </c>
      <c r="D20" s="10"/>
    </row>
    <row r="21" ht="19" customHeight="1" spans="1:4">
      <c r="A21" s="187" t="s">
        <v>226</v>
      </c>
      <c r="B21" s="10"/>
      <c r="C21" s="188" t="s">
        <v>227</v>
      </c>
      <c r="D21" s="10"/>
    </row>
    <row r="22" ht="19" customHeight="1" spans="1:4">
      <c r="A22" s="187" t="s">
        <v>228</v>
      </c>
      <c r="B22" s="10"/>
      <c r="C22" s="187" t="s">
        <v>229</v>
      </c>
      <c r="D22" s="10"/>
    </row>
    <row r="23" ht="19" customHeight="1" spans="1:4">
      <c r="A23" s="187" t="s">
        <v>230</v>
      </c>
      <c r="B23" s="10"/>
      <c r="C23" s="188" t="s">
        <v>231</v>
      </c>
      <c r="D23" s="10"/>
    </row>
    <row r="24" ht="19" customHeight="1" spans="1:4">
      <c r="A24" s="187" t="s">
        <v>232</v>
      </c>
      <c r="B24" s="10"/>
      <c r="C24" s="188" t="s">
        <v>233</v>
      </c>
      <c r="D24" s="10"/>
    </row>
    <row r="25" ht="19" customHeight="1" spans="1:4">
      <c r="A25" s="187" t="s">
        <v>234</v>
      </c>
      <c r="B25" s="10"/>
      <c r="C25" s="188" t="s">
        <v>235</v>
      </c>
      <c r="D25" s="10"/>
    </row>
    <row r="26" ht="19" customHeight="1" spans="1:4">
      <c r="A26" s="187" t="s">
        <v>236</v>
      </c>
      <c r="B26" s="10">
        <v>169</v>
      </c>
      <c r="C26" s="188" t="s">
        <v>237</v>
      </c>
      <c r="D26" s="10"/>
    </row>
    <row r="27" ht="19" customHeight="1" spans="1:4">
      <c r="A27" s="187" t="s">
        <v>240</v>
      </c>
      <c r="B27" s="10"/>
      <c r="C27" s="188" t="s">
        <v>241</v>
      </c>
      <c r="D27" s="10"/>
    </row>
    <row r="28" ht="19" customHeight="1" spans="1:4">
      <c r="A28" s="187" t="s">
        <v>242</v>
      </c>
      <c r="B28" s="10"/>
      <c r="C28" s="188" t="s">
        <v>243</v>
      </c>
      <c r="D28" s="10"/>
    </row>
    <row r="29" ht="19" customHeight="1" spans="1:4">
      <c r="A29" s="187" t="s">
        <v>244</v>
      </c>
      <c r="B29" s="10">
        <v>2</v>
      </c>
      <c r="C29" s="188" t="s">
        <v>245</v>
      </c>
      <c r="D29" s="10"/>
    </row>
    <row r="30" ht="19" customHeight="1" spans="1:4">
      <c r="A30" s="187" t="s">
        <v>246</v>
      </c>
      <c r="B30" s="10"/>
      <c r="C30" s="188" t="s">
        <v>247</v>
      </c>
      <c r="D30" s="10"/>
    </row>
    <row r="31" ht="19" customHeight="1" spans="1:4">
      <c r="A31" s="187" t="s">
        <v>248</v>
      </c>
      <c r="B31" s="10"/>
      <c r="C31" s="188" t="s">
        <v>249</v>
      </c>
      <c r="D31" s="10"/>
    </row>
    <row r="32" ht="19" customHeight="1" spans="1:4">
      <c r="A32" s="187" t="s">
        <v>250</v>
      </c>
      <c r="B32" s="10"/>
      <c r="C32" s="188" t="s">
        <v>251</v>
      </c>
      <c r="D32" s="10"/>
    </row>
    <row r="33" ht="19" customHeight="1" spans="1:4">
      <c r="A33" s="187" t="s">
        <v>252</v>
      </c>
      <c r="B33" s="10"/>
      <c r="C33" s="188" t="s">
        <v>253</v>
      </c>
      <c r="D33" s="10"/>
    </row>
    <row r="34" ht="19" customHeight="1" spans="1:4">
      <c r="A34" s="187" t="s">
        <v>254</v>
      </c>
      <c r="B34" s="10">
        <v>21</v>
      </c>
      <c r="C34" s="188" t="s">
        <v>255</v>
      </c>
      <c r="D34" s="10"/>
    </row>
    <row r="35" ht="19" customHeight="1" spans="1:4">
      <c r="A35" s="187" t="s">
        <v>256</v>
      </c>
      <c r="B35" s="10"/>
      <c r="C35" s="188" t="s">
        <v>257</v>
      </c>
      <c r="D35" s="10"/>
    </row>
    <row r="36" ht="19" customHeight="1" spans="1:4">
      <c r="A36" s="187" t="s">
        <v>258</v>
      </c>
      <c r="B36" s="10">
        <v>250</v>
      </c>
      <c r="C36" s="188" t="s">
        <v>259</v>
      </c>
      <c r="D36" s="10"/>
    </row>
    <row r="37" ht="19" customHeight="1" spans="1:4">
      <c r="A37" s="187" t="s">
        <v>260</v>
      </c>
      <c r="B37" s="10"/>
      <c r="C37" s="188" t="s">
        <v>261</v>
      </c>
      <c r="D37" s="10"/>
    </row>
    <row r="38" ht="19" customHeight="1" spans="1:4">
      <c r="A38" s="187" t="s">
        <v>262</v>
      </c>
      <c r="B38" s="10">
        <v>800</v>
      </c>
      <c r="C38" s="188" t="s">
        <v>263</v>
      </c>
      <c r="D38" s="10"/>
    </row>
    <row r="39" ht="19" customHeight="1" spans="1:4">
      <c r="A39" s="187" t="s">
        <v>264</v>
      </c>
      <c r="B39" s="10"/>
      <c r="C39" s="188" t="s">
        <v>265</v>
      </c>
      <c r="D39" s="10"/>
    </row>
    <row r="40" ht="19" customHeight="1" spans="1:4">
      <c r="A40" s="187" t="s">
        <v>266</v>
      </c>
      <c r="B40" s="10">
        <v>4237</v>
      </c>
      <c r="C40" s="188" t="s">
        <v>267</v>
      </c>
      <c r="D40" s="10"/>
    </row>
    <row r="41" ht="19" customHeight="1" spans="1:4">
      <c r="A41" s="187" t="s">
        <v>268</v>
      </c>
      <c r="B41" s="10"/>
      <c r="C41" s="188" t="s">
        <v>269</v>
      </c>
      <c r="D41" s="10"/>
    </row>
    <row r="42" ht="19" customHeight="1" spans="1:4">
      <c r="A42" s="187" t="s">
        <v>270</v>
      </c>
      <c r="B42" s="10">
        <v>90</v>
      </c>
      <c r="C42" s="188" t="s">
        <v>271</v>
      </c>
      <c r="D42" s="10"/>
    </row>
    <row r="43" ht="19" customHeight="1" spans="1:4">
      <c r="A43" s="187" t="s">
        <v>272</v>
      </c>
      <c r="B43" s="10"/>
      <c r="C43" s="188" t="s">
        <v>273</v>
      </c>
      <c r="D43" s="10"/>
    </row>
    <row r="44" ht="19" customHeight="1" spans="1:4">
      <c r="A44" s="187" t="s">
        <v>274</v>
      </c>
      <c r="B44" s="10"/>
      <c r="C44" s="188" t="s">
        <v>275</v>
      </c>
      <c r="D44" s="10"/>
    </row>
    <row r="45" ht="19" customHeight="1" spans="1:4">
      <c r="A45" s="187" t="s">
        <v>276</v>
      </c>
      <c r="B45" s="10"/>
      <c r="C45" s="188" t="s">
        <v>277</v>
      </c>
      <c r="D45" s="10"/>
    </row>
    <row r="46" ht="19" customHeight="1" spans="1:4">
      <c r="A46" s="187" t="s">
        <v>278</v>
      </c>
      <c r="B46" s="10"/>
      <c r="C46" s="188" t="s">
        <v>279</v>
      </c>
      <c r="D46" s="10"/>
    </row>
    <row r="47" ht="19" customHeight="1" spans="1:4">
      <c r="A47" s="187" t="s">
        <v>280</v>
      </c>
      <c r="B47" s="10"/>
      <c r="C47" s="188" t="s">
        <v>281</v>
      </c>
      <c r="D47" s="10"/>
    </row>
    <row r="48" ht="19" customHeight="1" spans="1:4">
      <c r="A48" s="187" t="s">
        <v>282</v>
      </c>
      <c r="B48" s="10"/>
      <c r="C48" s="187" t="s">
        <v>283</v>
      </c>
      <c r="D48" s="10"/>
    </row>
    <row r="49" ht="19" customHeight="1" spans="1:4">
      <c r="A49" s="187" t="s">
        <v>284</v>
      </c>
      <c r="B49" s="10"/>
      <c r="C49" s="188" t="s">
        <v>285</v>
      </c>
      <c r="D49" s="10"/>
    </row>
    <row r="50" ht="19" customHeight="1" spans="1:4">
      <c r="A50" s="187" t="s">
        <v>286</v>
      </c>
      <c r="B50" s="10">
        <v>2078</v>
      </c>
      <c r="C50" s="188" t="s">
        <v>287</v>
      </c>
      <c r="D50" s="10"/>
    </row>
    <row r="51" ht="19" customHeight="1" spans="1:4">
      <c r="A51" s="187" t="s">
        <v>288</v>
      </c>
      <c r="B51" s="10">
        <v>965</v>
      </c>
      <c r="C51" s="188" t="s">
        <v>289</v>
      </c>
      <c r="D51" s="10"/>
    </row>
    <row r="52" ht="19" customHeight="1" spans="1:4">
      <c r="A52" s="187" t="s">
        <v>290</v>
      </c>
      <c r="B52" s="10"/>
      <c r="C52" s="188" t="s">
        <v>291</v>
      </c>
      <c r="D52" s="10"/>
    </row>
    <row r="53" ht="19" customHeight="1" spans="1:4">
      <c r="A53" s="187" t="s">
        <v>292</v>
      </c>
      <c r="B53" s="10">
        <v>1029</v>
      </c>
      <c r="C53" s="188" t="s">
        <v>293</v>
      </c>
      <c r="D53" s="10"/>
    </row>
    <row r="54" ht="19" customHeight="1" spans="1:4">
      <c r="A54" s="187" t="s">
        <v>294</v>
      </c>
      <c r="B54" s="10">
        <f>SUM(B55:B72)</f>
        <v>1974</v>
      </c>
      <c r="C54" s="188" t="s">
        <v>295</v>
      </c>
      <c r="D54" s="10"/>
    </row>
    <row r="55" ht="19" customHeight="1" spans="1:4">
      <c r="A55" s="187" t="s">
        <v>296</v>
      </c>
      <c r="B55" s="10"/>
      <c r="C55" s="188" t="s">
        <v>296</v>
      </c>
      <c r="D55" s="10"/>
    </row>
    <row r="56" ht="19" customHeight="1" spans="1:4">
      <c r="A56" s="187" t="s">
        <v>297</v>
      </c>
      <c r="B56" s="10"/>
      <c r="C56" s="187" t="s">
        <v>297</v>
      </c>
      <c r="D56" s="10"/>
    </row>
    <row r="57" ht="19" customHeight="1" spans="1:4">
      <c r="A57" s="187" t="s">
        <v>298</v>
      </c>
      <c r="B57" s="10"/>
      <c r="C57" s="188" t="s">
        <v>298</v>
      </c>
      <c r="D57" s="10"/>
    </row>
    <row r="58" ht="19" customHeight="1" spans="1:4">
      <c r="A58" s="187" t="s">
        <v>299</v>
      </c>
      <c r="B58" s="10">
        <v>81</v>
      </c>
      <c r="C58" s="188" t="s">
        <v>299</v>
      </c>
      <c r="D58" s="10"/>
    </row>
    <row r="59" ht="19" customHeight="1" spans="1:4">
      <c r="A59" s="187" t="s">
        <v>300</v>
      </c>
      <c r="B59" s="10"/>
      <c r="C59" s="188" t="s">
        <v>300</v>
      </c>
      <c r="D59" s="10"/>
    </row>
    <row r="60" ht="19" customHeight="1" spans="1:4">
      <c r="A60" s="187" t="s">
        <v>301</v>
      </c>
      <c r="B60" s="10"/>
      <c r="C60" s="188" t="s">
        <v>301</v>
      </c>
      <c r="D60" s="10"/>
    </row>
    <row r="61" ht="19" customHeight="1" spans="1:4">
      <c r="A61" s="187" t="s">
        <v>302</v>
      </c>
      <c r="B61" s="10"/>
      <c r="C61" s="188" t="s">
        <v>302</v>
      </c>
      <c r="D61" s="10"/>
    </row>
    <row r="62" ht="19" customHeight="1" spans="1:4">
      <c r="A62" s="187" t="s">
        <v>303</v>
      </c>
      <c r="B62" s="10"/>
      <c r="C62" s="188" t="s">
        <v>303</v>
      </c>
      <c r="D62" s="10"/>
    </row>
    <row r="63" ht="19" customHeight="1" spans="1:4">
      <c r="A63" s="187" t="s">
        <v>304</v>
      </c>
      <c r="B63" s="10"/>
      <c r="C63" s="188" t="s">
        <v>304</v>
      </c>
      <c r="D63" s="10"/>
    </row>
    <row r="64" ht="19" customHeight="1" spans="1:4">
      <c r="A64" s="187" t="s">
        <v>305</v>
      </c>
      <c r="B64" s="10">
        <v>433</v>
      </c>
      <c r="C64" s="188" t="s">
        <v>305</v>
      </c>
      <c r="D64" s="10"/>
    </row>
    <row r="65" ht="19" customHeight="1" spans="1:4">
      <c r="A65" s="187" t="s">
        <v>306</v>
      </c>
      <c r="B65" s="10"/>
      <c r="C65" s="188" t="s">
        <v>306</v>
      </c>
      <c r="D65" s="10"/>
    </row>
    <row r="66" ht="19" customHeight="1" spans="1:4">
      <c r="A66" s="187" t="s">
        <v>356</v>
      </c>
      <c r="B66" s="10">
        <v>277</v>
      </c>
      <c r="C66" s="188" t="s">
        <v>356</v>
      </c>
      <c r="D66" s="10"/>
    </row>
    <row r="67" ht="19" customHeight="1" spans="1:4">
      <c r="A67" s="187" t="s">
        <v>308</v>
      </c>
      <c r="B67" s="10">
        <v>5</v>
      </c>
      <c r="C67" s="188" t="s">
        <v>308</v>
      </c>
      <c r="D67" s="10"/>
    </row>
    <row r="68" ht="19" customHeight="1" spans="1:4">
      <c r="A68" s="187" t="s">
        <v>309</v>
      </c>
      <c r="B68" s="10"/>
      <c r="C68" s="188" t="s">
        <v>309</v>
      </c>
      <c r="D68" s="10"/>
    </row>
    <row r="69" ht="19" customHeight="1" spans="1:4">
      <c r="A69" s="187" t="s">
        <v>310</v>
      </c>
      <c r="B69" s="10"/>
      <c r="C69" s="188" t="s">
        <v>310</v>
      </c>
      <c r="D69" s="10"/>
    </row>
    <row r="70" ht="19" customHeight="1" spans="1:4">
      <c r="A70" s="187" t="s">
        <v>311</v>
      </c>
      <c r="B70" s="10"/>
      <c r="C70" s="188" t="s">
        <v>311</v>
      </c>
      <c r="D70" s="10"/>
    </row>
    <row r="71" ht="19" customHeight="1" spans="1:4">
      <c r="A71" s="187" t="s">
        <v>312</v>
      </c>
      <c r="B71" s="10"/>
      <c r="C71" s="188" t="s">
        <v>312</v>
      </c>
      <c r="D71" s="10"/>
    </row>
    <row r="72" ht="19" customHeight="1" spans="1:4">
      <c r="A72" s="187" t="s">
        <v>314</v>
      </c>
      <c r="B72" s="10">
        <v>1178</v>
      </c>
      <c r="C72" s="188" t="s">
        <v>315</v>
      </c>
      <c r="D72" s="10"/>
    </row>
    <row r="73" ht="19" customHeight="1" spans="1:4">
      <c r="A73" s="187" t="s">
        <v>316</v>
      </c>
      <c r="B73" s="10"/>
      <c r="C73" s="188" t="s">
        <v>317</v>
      </c>
      <c r="D73" s="10">
        <f>SUM(D74:D75)</f>
        <v>4976</v>
      </c>
    </row>
    <row r="74" ht="19" customHeight="1" spans="1:4">
      <c r="A74" s="187" t="s">
        <v>318</v>
      </c>
      <c r="B74" s="10"/>
      <c r="C74" s="188" t="s">
        <v>319</v>
      </c>
      <c r="D74" s="10"/>
    </row>
    <row r="75" ht="19" customHeight="1" spans="1:4">
      <c r="A75" s="187" t="s">
        <v>320</v>
      </c>
      <c r="B75" s="10"/>
      <c r="C75" s="188" t="s">
        <v>321</v>
      </c>
      <c r="D75" s="10">
        <v>4976</v>
      </c>
    </row>
    <row r="76" ht="19" customHeight="1" spans="1:4">
      <c r="A76" s="187" t="s">
        <v>322</v>
      </c>
      <c r="B76" s="10">
        <v>2823</v>
      </c>
      <c r="C76" s="188" t="s">
        <v>323</v>
      </c>
      <c r="D76" s="10"/>
    </row>
    <row r="77" ht="19" customHeight="1" spans="1:4">
      <c r="A77" s="189"/>
      <c r="B77" s="189"/>
      <c r="C77" s="188" t="s">
        <v>324</v>
      </c>
      <c r="D77" s="10">
        <f>D78</f>
        <v>9681</v>
      </c>
    </row>
    <row r="78" ht="19" customHeight="1" spans="1:4">
      <c r="A78" s="187" t="s">
        <v>325</v>
      </c>
      <c r="B78" s="10">
        <f>SUM(B79:B81)</f>
        <v>604</v>
      </c>
      <c r="C78" s="188" t="s">
        <v>326</v>
      </c>
      <c r="D78" s="10">
        <f>SUM(D79:D82)</f>
        <v>9681</v>
      </c>
    </row>
    <row r="79" ht="19" customHeight="1" spans="1:4">
      <c r="A79" s="187" t="s">
        <v>327</v>
      </c>
      <c r="B79" s="10">
        <v>396</v>
      </c>
      <c r="C79" s="188" t="s">
        <v>328</v>
      </c>
      <c r="D79" s="10">
        <v>9658</v>
      </c>
    </row>
    <row r="80" ht="19" customHeight="1" spans="1:4">
      <c r="A80" s="187" t="s">
        <v>329</v>
      </c>
      <c r="B80" s="10">
        <v>208</v>
      </c>
      <c r="C80" s="188" t="s">
        <v>330</v>
      </c>
      <c r="D80" s="10"/>
    </row>
    <row r="81" ht="19" customHeight="1" spans="1:4">
      <c r="A81" s="187" t="s">
        <v>331</v>
      </c>
      <c r="B81" s="10"/>
      <c r="C81" s="188" t="s">
        <v>332</v>
      </c>
      <c r="D81" s="10">
        <v>23</v>
      </c>
    </row>
    <row r="82" ht="19" customHeight="1" spans="1:4">
      <c r="A82" s="187"/>
      <c r="B82" s="10"/>
      <c r="C82" s="188" t="s">
        <v>333</v>
      </c>
      <c r="D82" s="10"/>
    </row>
    <row r="83" ht="19" customHeight="1" spans="1:4">
      <c r="A83" s="187" t="s">
        <v>334</v>
      </c>
      <c r="B83" s="10">
        <f>SUM(B84)</f>
        <v>11000</v>
      </c>
      <c r="C83" s="188" t="s">
        <v>335</v>
      </c>
      <c r="D83" s="10">
        <f>SUM(D84:D87)</f>
        <v>0</v>
      </c>
    </row>
    <row r="84" ht="19" customHeight="1" spans="1:4">
      <c r="A84" s="187" t="s">
        <v>336</v>
      </c>
      <c r="B84" s="10">
        <f>SUM(B85:B88)</f>
        <v>11000</v>
      </c>
      <c r="C84" s="188" t="s">
        <v>337</v>
      </c>
      <c r="D84" s="10"/>
    </row>
    <row r="85" ht="19" customHeight="1" spans="1:4">
      <c r="A85" s="187" t="s">
        <v>338</v>
      </c>
      <c r="B85" s="10">
        <v>11000</v>
      </c>
      <c r="C85" s="187" t="s">
        <v>339</v>
      </c>
      <c r="D85" s="189"/>
    </row>
    <row r="86" ht="19" customHeight="1" spans="1:4">
      <c r="A86" s="187" t="s">
        <v>340</v>
      </c>
      <c r="B86" s="10"/>
      <c r="C86" s="187" t="s">
        <v>341</v>
      </c>
      <c r="D86" s="10"/>
    </row>
    <row r="87" ht="19" customHeight="1" spans="1:4">
      <c r="A87" s="187" t="s">
        <v>342</v>
      </c>
      <c r="B87" s="10"/>
      <c r="C87" s="187" t="s">
        <v>343</v>
      </c>
      <c r="D87" s="189"/>
    </row>
    <row r="88" ht="19" customHeight="1" spans="1:4">
      <c r="A88" s="187" t="s">
        <v>344</v>
      </c>
      <c r="B88" s="10"/>
      <c r="C88" s="188" t="s">
        <v>345</v>
      </c>
      <c r="D88" s="10">
        <v>396</v>
      </c>
    </row>
    <row r="89" ht="19" customHeight="1" spans="1:4">
      <c r="A89" s="187"/>
      <c r="B89" s="10"/>
      <c r="C89" s="188" t="s">
        <v>346</v>
      </c>
      <c r="D89" s="10"/>
    </row>
    <row r="90" ht="19" customHeight="1" spans="1:4">
      <c r="A90" s="187" t="s">
        <v>347</v>
      </c>
      <c r="B90" s="10">
        <v>317</v>
      </c>
      <c r="C90" s="188" t="s">
        <v>348</v>
      </c>
      <c r="D90" s="10"/>
    </row>
    <row r="91" ht="19" customHeight="1" spans="1:4">
      <c r="A91" s="187" t="s">
        <v>349</v>
      </c>
      <c r="B91" s="10"/>
      <c r="C91" s="188" t="s">
        <v>350</v>
      </c>
      <c r="D91" s="10">
        <v>8206</v>
      </c>
    </row>
    <row r="92" ht="19" customHeight="1" spans="1:6">
      <c r="A92" s="187" t="s">
        <v>351</v>
      </c>
      <c r="B92" s="10"/>
      <c r="C92" s="188" t="s">
        <v>352</v>
      </c>
      <c r="D92" s="10">
        <v>8206</v>
      </c>
      <c r="F92" s="192"/>
    </row>
    <row r="93" ht="19" customHeight="1" spans="1:4">
      <c r="A93" s="187"/>
      <c r="B93" s="10"/>
      <c r="C93" s="188" t="s">
        <v>353</v>
      </c>
      <c r="D93" s="10"/>
    </row>
    <row r="94" ht="19" customHeight="1" spans="1:6">
      <c r="A94" s="190" t="s">
        <v>354</v>
      </c>
      <c r="B94" s="10">
        <f>SUM(B5:B6,B73,B76:B78,B83,B90,B91)</f>
        <v>66285</v>
      </c>
      <c r="C94" s="190" t="s">
        <v>355</v>
      </c>
      <c r="D94" s="10">
        <f>SUM(D5:D6,D73,D76,D77,D83,D88:D89,D91)</f>
        <v>66285</v>
      </c>
      <c r="F94" s="193"/>
    </row>
  </sheetData>
  <mergeCells count="3">
    <mergeCell ref="A1:D1"/>
    <mergeCell ref="A2:D2"/>
    <mergeCell ref="A3:D3"/>
  </mergeCells>
  <pageMargins left="0.707638888888889" right="0.707638888888889" top="0.747916666666667" bottom="0.747916666666667" header="0.313888888888889" footer="0.313888888888889"/>
  <pageSetup paperSize="9" fitToHeight="0" orientation="landscape" horizontalDpi="600"/>
  <headerFooter alignWithMargins="0">
    <oddFooter>&amp;C‐ 12 ‐</oddFooter>
  </headerFooter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97"/>
  <sheetViews>
    <sheetView topLeftCell="A80" workbookViewId="0">
      <selection activeCell="C79" sqref="C79"/>
    </sheetView>
  </sheetViews>
  <sheetFormatPr defaultColWidth="9.125" defaultRowHeight="14.25" outlineLevelCol="3"/>
  <cols>
    <col min="1" max="1" width="44.125" style="183" customWidth="1"/>
    <col min="2" max="2" width="14" style="183" customWidth="1"/>
    <col min="3" max="3" width="44.125" style="183" customWidth="1"/>
    <col min="4" max="4" width="13" style="183" customWidth="1"/>
    <col min="5" max="16384" width="9.125" style="183"/>
  </cols>
  <sheetData>
    <row r="1" ht="27" spans="1:4">
      <c r="A1" s="184" t="s">
        <v>26</v>
      </c>
      <c r="B1" s="184"/>
      <c r="C1" s="184"/>
      <c r="D1" s="184"/>
    </row>
    <row r="2" spans="1:4">
      <c r="A2" s="185" t="s">
        <v>25</v>
      </c>
      <c r="B2" s="185"/>
      <c r="C2" s="185"/>
      <c r="D2" s="185"/>
    </row>
    <row r="3" spans="1:4">
      <c r="A3" s="185" t="s">
        <v>95</v>
      </c>
      <c r="B3" s="185"/>
      <c r="C3" s="185"/>
      <c r="D3" s="185"/>
    </row>
    <row r="4" ht="20.1" customHeight="1" spans="1:4">
      <c r="A4" s="186" t="s">
        <v>96</v>
      </c>
      <c r="B4" s="186" t="s">
        <v>189</v>
      </c>
      <c r="C4" s="186" t="s">
        <v>96</v>
      </c>
      <c r="D4" s="186" t="s">
        <v>189</v>
      </c>
    </row>
    <row r="5" ht="20.1" customHeight="1" spans="1:4">
      <c r="A5" s="187" t="s">
        <v>190</v>
      </c>
      <c r="B5" s="10">
        <f>'01'!P31</f>
        <v>1044542</v>
      </c>
      <c r="C5" s="187" t="s">
        <v>191</v>
      </c>
      <c r="D5" s="10">
        <f>'01'!AD31</f>
        <v>242360</v>
      </c>
    </row>
    <row r="6" ht="20.1" customHeight="1" spans="1:4">
      <c r="A6" s="187" t="s">
        <v>192</v>
      </c>
      <c r="B6" s="10">
        <f>SUM(B7,B14,B56)</f>
        <v>35950</v>
      </c>
      <c r="C6" s="188" t="s">
        <v>193</v>
      </c>
      <c r="D6" s="10">
        <f>SUM(D7,D14,D56)</f>
        <v>0</v>
      </c>
    </row>
    <row r="7" ht="20.1" customHeight="1" spans="1:4">
      <c r="A7" s="187" t="s">
        <v>194</v>
      </c>
      <c r="B7" s="10">
        <f>SUM(B8:B13)</f>
        <v>0</v>
      </c>
      <c r="C7" s="188" t="s">
        <v>195</v>
      </c>
      <c r="D7" s="10"/>
    </row>
    <row r="8" ht="20.1" customHeight="1" spans="1:4">
      <c r="A8" s="187" t="s">
        <v>196</v>
      </c>
      <c r="B8" s="10"/>
      <c r="C8" s="188" t="s">
        <v>197</v>
      </c>
      <c r="D8" s="10"/>
    </row>
    <row r="9" ht="20.1" hidden="1" customHeight="1" spans="1:4">
      <c r="A9" s="187" t="s">
        <v>198</v>
      </c>
      <c r="B9" s="10"/>
      <c r="C9" s="188" t="s">
        <v>199</v>
      </c>
      <c r="D9" s="10"/>
    </row>
    <row r="10" ht="20.1" customHeight="1" spans="1:4">
      <c r="A10" s="187" t="s">
        <v>200</v>
      </c>
      <c r="B10" s="10"/>
      <c r="C10" s="188" t="s">
        <v>201</v>
      </c>
      <c r="D10" s="10"/>
    </row>
    <row r="11" ht="20.1" customHeight="1" spans="1:4">
      <c r="A11" s="187" t="s">
        <v>202</v>
      </c>
      <c r="B11" s="10"/>
      <c r="C11" s="188" t="s">
        <v>203</v>
      </c>
      <c r="D11" s="10"/>
    </row>
    <row r="12" ht="20.1" hidden="1" customHeight="1" spans="1:4">
      <c r="A12" s="187" t="s">
        <v>204</v>
      </c>
      <c r="B12" s="10"/>
      <c r="C12" s="188" t="s">
        <v>205</v>
      </c>
      <c r="D12" s="10"/>
    </row>
    <row r="13" ht="20.1" customHeight="1" spans="1:4">
      <c r="A13" s="187" t="s">
        <v>206</v>
      </c>
      <c r="B13" s="10"/>
      <c r="C13" s="188" t="s">
        <v>207</v>
      </c>
      <c r="D13" s="10"/>
    </row>
    <row r="14" ht="20.1" customHeight="1" spans="1:4">
      <c r="A14" s="187" t="s">
        <v>208</v>
      </c>
      <c r="B14" s="10">
        <f>SUM(B15:B55)</f>
        <v>28463</v>
      </c>
      <c r="C14" s="188" t="s">
        <v>209</v>
      </c>
      <c r="D14" s="10">
        <f>SUM(D15:D55)</f>
        <v>0</v>
      </c>
    </row>
    <row r="15" ht="20.1" customHeight="1" spans="1:4">
      <c r="A15" s="187" t="s">
        <v>210</v>
      </c>
      <c r="B15" s="10">
        <v>19</v>
      </c>
      <c r="C15" s="188" t="s">
        <v>211</v>
      </c>
      <c r="D15" s="10"/>
    </row>
    <row r="16" ht="20.1" customHeight="1" spans="1:4">
      <c r="A16" s="187" t="s">
        <v>212</v>
      </c>
      <c r="B16" s="10"/>
      <c r="C16" s="188" t="s">
        <v>213</v>
      </c>
      <c r="D16" s="10"/>
    </row>
    <row r="17" ht="20.1" hidden="1" customHeight="1" spans="1:4">
      <c r="A17" s="187" t="s">
        <v>216</v>
      </c>
      <c r="B17" s="10"/>
      <c r="C17" s="188" t="s">
        <v>217</v>
      </c>
      <c r="D17" s="10"/>
    </row>
    <row r="18" ht="20.1" hidden="1" customHeight="1" spans="1:4">
      <c r="A18" s="187" t="s">
        <v>218</v>
      </c>
      <c r="B18" s="10"/>
      <c r="C18" s="188" t="s">
        <v>219</v>
      </c>
      <c r="D18" s="10"/>
    </row>
    <row r="19" ht="20.1" hidden="1" customHeight="1" spans="1:4">
      <c r="A19" s="187" t="s">
        <v>220</v>
      </c>
      <c r="B19" s="10"/>
      <c r="C19" s="188" t="s">
        <v>221</v>
      </c>
      <c r="D19" s="10"/>
    </row>
    <row r="20" ht="20.1" hidden="1" customHeight="1" spans="1:4">
      <c r="A20" s="187" t="s">
        <v>222</v>
      </c>
      <c r="B20" s="10"/>
      <c r="C20" s="188" t="s">
        <v>223</v>
      </c>
      <c r="D20" s="10"/>
    </row>
    <row r="21" ht="20.1" hidden="1" customHeight="1" spans="1:4">
      <c r="A21" s="187" t="s">
        <v>224</v>
      </c>
      <c r="B21" s="10"/>
      <c r="C21" s="188" t="s">
        <v>225</v>
      </c>
      <c r="D21" s="10"/>
    </row>
    <row r="22" ht="20.1" hidden="1" customHeight="1" spans="1:4">
      <c r="A22" s="187" t="s">
        <v>226</v>
      </c>
      <c r="B22" s="10"/>
      <c r="C22" s="188" t="s">
        <v>227</v>
      </c>
      <c r="D22" s="10"/>
    </row>
    <row r="23" ht="20.1" customHeight="1" spans="1:4">
      <c r="A23" s="187" t="s">
        <v>228</v>
      </c>
      <c r="B23" s="10"/>
      <c r="C23" s="187" t="s">
        <v>229</v>
      </c>
      <c r="D23" s="10"/>
    </row>
    <row r="24" ht="20.1" customHeight="1" spans="1:4">
      <c r="A24" s="187" t="s">
        <v>230</v>
      </c>
      <c r="B24" s="10"/>
      <c r="C24" s="188" t="s">
        <v>231</v>
      </c>
      <c r="D24" s="10"/>
    </row>
    <row r="25" ht="20.1" customHeight="1" spans="1:4">
      <c r="A25" s="187" t="s">
        <v>232</v>
      </c>
      <c r="B25" s="10"/>
      <c r="C25" s="188" t="s">
        <v>233</v>
      </c>
      <c r="D25" s="10"/>
    </row>
    <row r="26" ht="20.1" customHeight="1" spans="1:4">
      <c r="A26" s="187" t="s">
        <v>234</v>
      </c>
      <c r="B26" s="10"/>
      <c r="C26" s="188" t="s">
        <v>235</v>
      </c>
      <c r="D26" s="10"/>
    </row>
    <row r="27" ht="20.1" customHeight="1" spans="1:4">
      <c r="A27" s="187" t="s">
        <v>236</v>
      </c>
      <c r="B27" s="10">
        <v>121</v>
      </c>
      <c r="C27" s="188" t="s">
        <v>237</v>
      </c>
      <c r="D27" s="10"/>
    </row>
    <row r="28" ht="20.1" customHeight="1" spans="1:4">
      <c r="A28" s="187" t="s">
        <v>238</v>
      </c>
      <c r="B28" s="10"/>
      <c r="C28" s="188" t="s">
        <v>239</v>
      </c>
      <c r="D28" s="10"/>
    </row>
    <row r="29" ht="20.1" customHeight="1" spans="1:4">
      <c r="A29" s="187" t="s">
        <v>240</v>
      </c>
      <c r="B29" s="10"/>
      <c r="C29" s="188" t="s">
        <v>241</v>
      </c>
      <c r="D29" s="10"/>
    </row>
    <row r="30" ht="20.1" hidden="1" customHeight="1" spans="1:4">
      <c r="A30" s="187" t="s">
        <v>242</v>
      </c>
      <c r="B30" s="10"/>
      <c r="C30" s="188" t="s">
        <v>243</v>
      </c>
      <c r="D30" s="10"/>
    </row>
    <row r="31" ht="20.1" customHeight="1" spans="1:4">
      <c r="A31" s="187" t="s">
        <v>244</v>
      </c>
      <c r="B31" s="10"/>
      <c r="C31" s="188" t="s">
        <v>245</v>
      </c>
      <c r="D31" s="10"/>
    </row>
    <row r="32" ht="20.1" hidden="1" customHeight="1" spans="1:4">
      <c r="A32" s="187" t="s">
        <v>246</v>
      </c>
      <c r="B32" s="10"/>
      <c r="C32" s="188" t="s">
        <v>247</v>
      </c>
      <c r="D32" s="10"/>
    </row>
    <row r="33" ht="20.1" hidden="1" customHeight="1" spans="1:4">
      <c r="A33" s="187" t="s">
        <v>248</v>
      </c>
      <c r="B33" s="10"/>
      <c r="C33" s="188" t="s">
        <v>249</v>
      </c>
      <c r="D33" s="10"/>
    </row>
    <row r="34" ht="20.1" customHeight="1" spans="1:4">
      <c r="A34" s="187" t="s">
        <v>250</v>
      </c>
      <c r="B34" s="10"/>
      <c r="C34" s="188" t="s">
        <v>251</v>
      </c>
      <c r="D34" s="10"/>
    </row>
    <row r="35" ht="20.1" customHeight="1" spans="1:4">
      <c r="A35" s="187" t="s">
        <v>252</v>
      </c>
      <c r="B35" s="10"/>
      <c r="C35" s="188" t="s">
        <v>253</v>
      </c>
      <c r="D35" s="10"/>
    </row>
    <row r="36" ht="20.1" customHeight="1" spans="1:4">
      <c r="A36" s="187" t="s">
        <v>254</v>
      </c>
      <c r="B36" s="10">
        <v>10</v>
      </c>
      <c r="C36" s="188" t="s">
        <v>255</v>
      </c>
      <c r="D36" s="10"/>
    </row>
    <row r="37" ht="20.1" customHeight="1" spans="1:4">
      <c r="A37" s="187" t="s">
        <v>256</v>
      </c>
      <c r="B37" s="10">
        <v>50</v>
      </c>
      <c r="C37" s="188" t="s">
        <v>257</v>
      </c>
      <c r="D37" s="10"/>
    </row>
    <row r="38" ht="20.1" customHeight="1" spans="1:4">
      <c r="A38" s="187" t="s">
        <v>258</v>
      </c>
      <c r="B38" s="10">
        <v>476</v>
      </c>
      <c r="C38" s="188" t="s">
        <v>259</v>
      </c>
      <c r="D38" s="10"/>
    </row>
    <row r="39" ht="20.1" customHeight="1" spans="1:4">
      <c r="A39" s="187" t="s">
        <v>260</v>
      </c>
      <c r="B39" s="10"/>
      <c r="C39" s="188" t="s">
        <v>261</v>
      </c>
      <c r="D39" s="10"/>
    </row>
    <row r="40" ht="20.1" customHeight="1" spans="1:4">
      <c r="A40" s="187" t="s">
        <v>262</v>
      </c>
      <c r="B40" s="10">
        <v>297</v>
      </c>
      <c r="C40" s="188" t="s">
        <v>263</v>
      </c>
      <c r="D40" s="10"/>
    </row>
    <row r="41" ht="20.1" customHeight="1" spans="1:4">
      <c r="A41" s="187" t="s">
        <v>264</v>
      </c>
      <c r="B41" s="10"/>
      <c r="C41" s="188" t="s">
        <v>265</v>
      </c>
      <c r="D41" s="10"/>
    </row>
    <row r="42" ht="20.1" customHeight="1" spans="1:4">
      <c r="A42" s="187" t="s">
        <v>266</v>
      </c>
      <c r="B42" s="10">
        <v>35</v>
      </c>
      <c r="C42" s="188" t="s">
        <v>267</v>
      </c>
      <c r="D42" s="10"/>
    </row>
    <row r="43" ht="20.1" customHeight="1" spans="1:4">
      <c r="A43" s="187" t="s">
        <v>268</v>
      </c>
      <c r="B43" s="10"/>
      <c r="C43" s="188" t="s">
        <v>269</v>
      </c>
      <c r="D43" s="10"/>
    </row>
    <row r="44" ht="20.1" hidden="1" customHeight="1" spans="1:4">
      <c r="A44" s="187" t="s">
        <v>270</v>
      </c>
      <c r="B44" s="10"/>
      <c r="C44" s="188" t="s">
        <v>271</v>
      </c>
      <c r="D44" s="10"/>
    </row>
    <row r="45" ht="20.1" customHeight="1" spans="1:4">
      <c r="A45" s="187" t="s">
        <v>272</v>
      </c>
      <c r="B45" s="10"/>
      <c r="C45" s="188" t="s">
        <v>273</v>
      </c>
      <c r="D45" s="10"/>
    </row>
    <row r="46" ht="20.1" hidden="1" customHeight="1" spans="1:4">
      <c r="A46" s="187" t="s">
        <v>274</v>
      </c>
      <c r="B46" s="10"/>
      <c r="C46" s="188" t="s">
        <v>275</v>
      </c>
      <c r="D46" s="10"/>
    </row>
    <row r="47" ht="20.1" customHeight="1" spans="1:4">
      <c r="A47" s="187" t="s">
        <v>276</v>
      </c>
      <c r="B47" s="10"/>
      <c r="C47" s="188" t="s">
        <v>277</v>
      </c>
      <c r="D47" s="10"/>
    </row>
    <row r="48" ht="20.1" customHeight="1" spans="1:4">
      <c r="A48" s="187" t="s">
        <v>278</v>
      </c>
      <c r="B48" s="10"/>
      <c r="C48" s="188" t="s">
        <v>279</v>
      </c>
      <c r="D48" s="10"/>
    </row>
    <row r="49" ht="20.1" customHeight="1" spans="1:4">
      <c r="A49" s="187" t="s">
        <v>280</v>
      </c>
      <c r="B49" s="10"/>
      <c r="C49" s="188" t="s">
        <v>281</v>
      </c>
      <c r="D49" s="10"/>
    </row>
    <row r="50" ht="20.1" customHeight="1" spans="1:4">
      <c r="A50" s="187" t="s">
        <v>282</v>
      </c>
      <c r="B50" s="10"/>
      <c r="C50" s="187" t="s">
        <v>283</v>
      </c>
      <c r="D50" s="10"/>
    </row>
    <row r="51" ht="20.1" customHeight="1" spans="1:4">
      <c r="A51" s="187" t="s">
        <v>284</v>
      </c>
      <c r="B51" s="10"/>
      <c r="C51" s="188" t="s">
        <v>285</v>
      </c>
      <c r="D51" s="10"/>
    </row>
    <row r="52" ht="20.1" customHeight="1" spans="1:4">
      <c r="A52" s="187" t="s">
        <v>286</v>
      </c>
      <c r="B52" s="10">
        <v>6130</v>
      </c>
      <c r="C52" s="188" t="s">
        <v>287</v>
      </c>
      <c r="D52" s="10"/>
    </row>
    <row r="53" ht="20.1" customHeight="1" spans="1:4">
      <c r="A53" s="187" t="s">
        <v>288</v>
      </c>
      <c r="B53" s="10">
        <v>12670</v>
      </c>
      <c r="C53" s="188" t="s">
        <v>289</v>
      </c>
      <c r="D53" s="10"/>
    </row>
    <row r="54" ht="20.1" customHeight="1" spans="1:4">
      <c r="A54" s="187" t="s">
        <v>290</v>
      </c>
      <c r="B54" s="10"/>
      <c r="C54" s="188" t="s">
        <v>291</v>
      </c>
      <c r="D54" s="10"/>
    </row>
    <row r="55" ht="20.1" customHeight="1" spans="1:4">
      <c r="A55" s="187" t="s">
        <v>292</v>
      </c>
      <c r="B55" s="10">
        <v>8655</v>
      </c>
      <c r="C55" s="188" t="s">
        <v>293</v>
      </c>
      <c r="D55" s="10"/>
    </row>
    <row r="56" ht="20.1" customHeight="1" spans="1:4">
      <c r="A56" s="187" t="s">
        <v>294</v>
      </c>
      <c r="B56" s="10">
        <f>SUM(B57:B75)</f>
        <v>7487</v>
      </c>
      <c r="C56" s="188" t="s">
        <v>295</v>
      </c>
      <c r="D56" s="10"/>
    </row>
    <row r="57" ht="20.1" customHeight="1" spans="1:4">
      <c r="A57" s="187" t="s">
        <v>296</v>
      </c>
      <c r="B57" s="10">
        <v>21</v>
      </c>
      <c r="C57" s="188" t="s">
        <v>296</v>
      </c>
      <c r="D57" s="10"/>
    </row>
    <row r="58" ht="20.1" hidden="1" customHeight="1" spans="1:4">
      <c r="A58" s="187" t="s">
        <v>357</v>
      </c>
      <c r="B58" s="10"/>
      <c r="C58" s="188" t="s">
        <v>357</v>
      </c>
      <c r="D58" s="10"/>
    </row>
    <row r="59" ht="20.1" customHeight="1" spans="1:4">
      <c r="A59" s="187" t="s">
        <v>297</v>
      </c>
      <c r="B59" s="10"/>
      <c r="C59" s="187" t="s">
        <v>297</v>
      </c>
      <c r="D59" s="10"/>
    </row>
    <row r="60" ht="20.1" customHeight="1" spans="1:4">
      <c r="A60" s="187" t="s">
        <v>298</v>
      </c>
      <c r="B60" s="10"/>
      <c r="C60" s="188" t="s">
        <v>298</v>
      </c>
      <c r="D60" s="10"/>
    </row>
    <row r="61" ht="20.1" customHeight="1" spans="1:4">
      <c r="A61" s="187" t="s">
        <v>299</v>
      </c>
      <c r="B61" s="10"/>
      <c r="C61" s="188" t="s">
        <v>299</v>
      </c>
      <c r="D61" s="10"/>
    </row>
    <row r="62" ht="20.1" customHeight="1" spans="1:4">
      <c r="A62" s="187" t="s">
        <v>300</v>
      </c>
      <c r="B62" s="10">
        <v>1</v>
      </c>
      <c r="C62" s="188" t="s">
        <v>300</v>
      </c>
      <c r="D62" s="10"/>
    </row>
    <row r="63" ht="20.1" customHeight="1" spans="1:4">
      <c r="A63" s="187" t="s">
        <v>301</v>
      </c>
      <c r="B63" s="10"/>
      <c r="C63" s="188" t="s">
        <v>301</v>
      </c>
      <c r="D63" s="10"/>
    </row>
    <row r="64" ht="20.1" customHeight="1" spans="1:4">
      <c r="A64" s="187" t="s">
        <v>302</v>
      </c>
      <c r="B64" s="10"/>
      <c r="C64" s="188" t="s">
        <v>302</v>
      </c>
      <c r="D64" s="10"/>
    </row>
    <row r="65" ht="20.1" customHeight="1" spans="1:4">
      <c r="A65" s="187" t="s">
        <v>303</v>
      </c>
      <c r="B65" s="10"/>
      <c r="C65" s="188" t="s">
        <v>303</v>
      </c>
      <c r="D65" s="10"/>
    </row>
    <row r="66" ht="20.1" customHeight="1" spans="1:4">
      <c r="A66" s="187" t="s">
        <v>304</v>
      </c>
      <c r="B66" s="10"/>
      <c r="C66" s="188" t="s">
        <v>304</v>
      </c>
      <c r="D66" s="10"/>
    </row>
    <row r="67" ht="20.1" customHeight="1" spans="1:4">
      <c r="A67" s="187" t="s">
        <v>305</v>
      </c>
      <c r="B67" s="10">
        <v>3120</v>
      </c>
      <c r="C67" s="188" t="s">
        <v>305</v>
      </c>
      <c r="D67" s="10"/>
    </row>
    <row r="68" ht="20.1" customHeight="1" spans="1:4">
      <c r="A68" s="187" t="s">
        <v>306</v>
      </c>
      <c r="B68" s="10">
        <v>200</v>
      </c>
      <c r="C68" s="188" t="s">
        <v>306</v>
      </c>
      <c r="D68" s="10"/>
    </row>
    <row r="69" ht="20.1" customHeight="1" spans="1:4">
      <c r="A69" s="187" t="s">
        <v>356</v>
      </c>
      <c r="B69" s="10">
        <v>3931</v>
      </c>
      <c r="C69" s="188" t="s">
        <v>356</v>
      </c>
      <c r="D69" s="10"/>
    </row>
    <row r="70" ht="20.1" hidden="1" customHeight="1" spans="1:4">
      <c r="A70" s="187" t="s">
        <v>308</v>
      </c>
      <c r="B70" s="10">
        <v>174</v>
      </c>
      <c r="C70" s="188" t="s">
        <v>308</v>
      </c>
      <c r="D70" s="10"/>
    </row>
    <row r="71" ht="20.1" customHeight="1" spans="1:4">
      <c r="A71" s="187" t="s">
        <v>309</v>
      </c>
      <c r="B71" s="10"/>
      <c r="C71" s="188" t="s">
        <v>309</v>
      </c>
      <c r="D71" s="10"/>
    </row>
    <row r="72" ht="20.1" customHeight="1" spans="1:4">
      <c r="A72" s="187" t="s">
        <v>310</v>
      </c>
      <c r="B72" s="10"/>
      <c r="C72" s="188" t="s">
        <v>310</v>
      </c>
      <c r="D72" s="10"/>
    </row>
    <row r="73" ht="20.1" customHeight="1" spans="1:4">
      <c r="A73" s="187" t="s">
        <v>311</v>
      </c>
      <c r="B73" s="10"/>
      <c r="C73" s="188" t="s">
        <v>311</v>
      </c>
      <c r="D73" s="10"/>
    </row>
    <row r="74" ht="20.1" customHeight="1" spans="1:4">
      <c r="A74" s="187" t="s">
        <v>313</v>
      </c>
      <c r="B74" s="10"/>
      <c r="C74" s="188" t="s">
        <v>312</v>
      </c>
      <c r="D74" s="10"/>
    </row>
    <row r="75" ht="20.1" customHeight="1" spans="1:4">
      <c r="A75" s="187" t="s">
        <v>314</v>
      </c>
      <c r="B75" s="10">
        <v>40</v>
      </c>
      <c r="C75" s="188" t="s">
        <v>315</v>
      </c>
      <c r="D75" s="10"/>
    </row>
    <row r="76" ht="20.1" customHeight="1" spans="1:4">
      <c r="A76" s="187" t="s">
        <v>316</v>
      </c>
      <c r="B76" s="10">
        <f>SUM(B77:B78)</f>
        <v>0</v>
      </c>
      <c r="C76" s="188" t="s">
        <v>317</v>
      </c>
      <c r="D76" s="10">
        <f>SUM(D77:D78)</f>
        <v>769140</v>
      </c>
    </row>
    <row r="77" ht="20.1" customHeight="1" spans="1:4">
      <c r="A77" s="187" t="s">
        <v>318</v>
      </c>
      <c r="B77" s="10"/>
      <c r="C77" s="188" t="s">
        <v>319</v>
      </c>
      <c r="D77" s="10">
        <v>1008</v>
      </c>
    </row>
    <row r="78" ht="20.1" customHeight="1" spans="1:4">
      <c r="A78" s="187" t="s">
        <v>320</v>
      </c>
      <c r="B78" s="10"/>
      <c r="C78" s="188" t="s">
        <v>321</v>
      </c>
      <c r="D78" s="10">
        <v>768132</v>
      </c>
    </row>
    <row r="79" ht="20.1" customHeight="1" spans="1:4">
      <c r="A79" s="187" t="s">
        <v>322</v>
      </c>
      <c r="B79" s="10">
        <v>500</v>
      </c>
      <c r="C79" s="188" t="s">
        <v>323</v>
      </c>
      <c r="D79" s="10"/>
    </row>
    <row r="80" ht="20.1" customHeight="1" spans="1:4">
      <c r="A80" s="189"/>
      <c r="B80" s="189"/>
      <c r="C80" s="188" t="s">
        <v>324</v>
      </c>
      <c r="D80" s="10">
        <f>D81</f>
        <v>6200</v>
      </c>
    </row>
    <row r="81" ht="20.1" customHeight="1" spans="1:4">
      <c r="A81" s="187" t="s">
        <v>325</v>
      </c>
      <c r="B81" s="10">
        <f>SUM(B82:B84)</f>
        <v>180</v>
      </c>
      <c r="C81" s="188" t="s">
        <v>326</v>
      </c>
      <c r="D81" s="10">
        <f>SUM(D82:D85)</f>
        <v>6200</v>
      </c>
    </row>
    <row r="82" ht="20.1" customHeight="1" spans="1:4">
      <c r="A82" s="187" t="s">
        <v>327</v>
      </c>
      <c r="B82" s="10"/>
      <c r="C82" s="188" t="s">
        <v>328</v>
      </c>
      <c r="D82" s="10">
        <v>6200</v>
      </c>
    </row>
    <row r="83" ht="20.1" customHeight="1" spans="1:4">
      <c r="A83" s="187" t="s">
        <v>329</v>
      </c>
      <c r="B83" s="10">
        <v>180</v>
      </c>
      <c r="C83" s="188" t="s">
        <v>330</v>
      </c>
      <c r="D83" s="10"/>
    </row>
    <row r="84" ht="20.1" customHeight="1" spans="1:4">
      <c r="A84" s="187" t="s">
        <v>331</v>
      </c>
      <c r="B84" s="10"/>
      <c r="C84" s="188" t="s">
        <v>332</v>
      </c>
      <c r="D84" s="10"/>
    </row>
    <row r="85" ht="20.1" customHeight="1" spans="1:4">
      <c r="A85" s="187"/>
      <c r="B85" s="10"/>
      <c r="C85" s="188" t="s">
        <v>333</v>
      </c>
      <c r="D85" s="10"/>
    </row>
    <row r="86" ht="20.1" customHeight="1" spans="1:4">
      <c r="A86" s="187" t="s">
        <v>334</v>
      </c>
      <c r="B86" s="10">
        <f>SUM(B87)</f>
        <v>15550</v>
      </c>
      <c r="C86" s="188" t="s">
        <v>335</v>
      </c>
      <c r="D86" s="10"/>
    </row>
    <row r="87" ht="20.1" customHeight="1" spans="1:4">
      <c r="A87" s="187" t="s">
        <v>336</v>
      </c>
      <c r="B87" s="10">
        <f>SUM(B88:B91)</f>
        <v>15550</v>
      </c>
      <c r="C87" s="188" t="s">
        <v>337</v>
      </c>
      <c r="D87" s="10"/>
    </row>
    <row r="88" ht="20.1" customHeight="1" spans="1:4">
      <c r="A88" s="187" t="s">
        <v>338</v>
      </c>
      <c r="B88" s="10">
        <v>15550</v>
      </c>
      <c r="C88" s="187" t="s">
        <v>339</v>
      </c>
      <c r="D88" s="189"/>
    </row>
    <row r="89" ht="20.1" customHeight="1" spans="1:4">
      <c r="A89" s="187" t="s">
        <v>340</v>
      </c>
      <c r="B89" s="10"/>
      <c r="C89" s="187" t="s">
        <v>341</v>
      </c>
      <c r="D89" s="10"/>
    </row>
    <row r="90" ht="20.1" customHeight="1" spans="1:4">
      <c r="A90" s="187" t="s">
        <v>342</v>
      </c>
      <c r="B90" s="10"/>
      <c r="C90" s="187" t="s">
        <v>343</v>
      </c>
      <c r="D90" s="189"/>
    </row>
    <row r="91" ht="20.1" customHeight="1" spans="1:4">
      <c r="A91" s="187" t="s">
        <v>344</v>
      </c>
      <c r="B91" s="10"/>
      <c r="C91" s="188" t="s">
        <v>345</v>
      </c>
      <c r="D91" s="10">
        <v>219516</v>
      </c>
    </row>
    <row r="92" ht="20.1" customHeight="1" spans="1:4">
      <c r="A92" s="187"/>
      <c r="B92" s="10"/>
      <c r="C92" s="188" t="s">
        <v>346</v>
      </c>
      <c r="D92" s="10"/>
    </row>
    <row r="93" ht="20.1" customHeight="1" spans="1:4">
      <c r="A93" s="187" t="s">
        <v>347</v>
      </c>
      <c r="B93" s="10">
        <v>157507</v>
      </c>
      <c r="C93" s="188" t="s">
        <v>348</v>
      </c>
      <c r="D93" s="10"/>
    </row>
    <row r="94" ht="20.1" customHeight="1" spans="1:4">
      <c r="A94" s="187" t="s">
        <v>349</v>
      </c>
      <c r="B94" s="10"/>
      <c r="C94" s="188" t="s">
        <v>350</v>
      </c>
      <c r="D94" s="10">
        <v>17013</v>
      </c>
    </row>
    <row r="95" ht="20.1" customHeight="1" spans="1:4">
      <c r="A95" s="187" t="s">
        <v>351</v>
      </c>
      <c r="B95" s="10"/>
      <c r="C95" s="188" t="s">
        <v>352</v>
      </c>
      <c r="D95" s="10">
        <v>17013</v>
      </c>
    </row>
    <row r="96" ht="20.1" customHeight="1" spans="1:4">
      <c r="A96" s="187"/>
      <c r="B96" s="10"/>
      <c r="C96" s="188" t="s">
        <v>353</v>
      </c>
      <c r="D96" s="10"/>
    </row>
    <row r="97" ht="20.1" customHeight="1" spans="1:4">
      <c r="A97" s="190" t="s">
        <v>354</v>
      </c>
      <c r="B97" s="10">
        <f>SUM(B5:B6,B76,B79:B81,B86,B93,B94)</f>
        <v>1254229</v>
      </c>
      <c r="C97" s="190" t="s">
        <v>355</v>
      </c>
      <c r="D97" s="10">
        <f>SUM(D5:D6,D76,D79,D80,D86,D91:D92,D94)</f>
        <v>1254229</v>
      </c>
    </row>
  </sheetData>
  <mergeCells count="3">
    <mergeCell ref="A1:D1"/>
    <mergeCell ref="A2:D2"/>
    <mergeCell ref="A3:D3"/>
  </mergeCells>
  <pageMargins left="0.751388888888889" right="0.751388888888889" top="1" bottom="1" header="0.5" footer="0.5"/>
  <pageSetup paperSize="9" fitToHeight="0" orientation="landscape" horizontalDpi="600"/>
  <headerFooter alignWithMargins="0">
    <oddFooter>&amp;C‐ 16 ‐</oddFooter>
  </headerFooter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72"/>
  <sheetViews>
    <sheetView showGridLines="0" showZeros="0" workbookViewId="0">
      <selection activeCell="B23" sqref="B23"/>
    </sheetView>
  </sheetViews>
  <sheetFormatPr defaultColWidth="9.125" defaultRowHeight="14.25" outlineLevelCol="6"/>
  <cols>
    <col min="1" max="1" width="36.625" style="53" customWidth="1"/>
    <col min="2" max="2" width="13" style="53" customWidth="1"/>
    <col min="3" max="6" width="14.625" style="53" customWidth="1"/>
    <col min="7" max="7" width="13.375" style="53" customWidth="1"/>
    <col min="8" max="16384" width="9.125" style="53"/>
  </cols>
  <sheetData>
    <row r="1" ht="27" spans="1:7">
      <c r="A1" s="103" t="s">
        <v>29</v>
      </c>
      <c r="B1" s="103"/>
      <c r="C1" s="103"/>
      <c r="D1" s="103"/>
      <c r="E1" s="103"/>
      <c r="F1" s="103"/>
      <c r="G1" s="103"/>
    </row>
    <row r="2" spans="1:7">
      <c r="A2" s="104" t="s">
        <v>28</v>
      </c>
      <c r="B2" s="104"/>
      <c r="C2" s="104"/>
      <c r="D2" s="104"/>
      <c r="E2" s="104"/>
      <c r="F2" s="104"/>
      <c r="G2" s="104"/>
    </row>
    <row r="3" spans="1:7">
      <c r="A3" s="104" t="s">
        <v>155</v>
      </c>
      <c r="B3" s="104"/>
      <c r="C3" s="104"/>
      <c r="D3" s="104"/>
      <c r="E3" s="104"/>
      <c r="F3" s="104"/>
      <c r="G3" s="104"/>
    </row>
    <row r="4" spans="1:7">
      <c r="A4" s="106" t="s">
        <v>96</v>
      </c>
      <c r="B4" s="106" t="s">
        <v>101</v>
      </c>
      <c r="C4" s="106" t="s">
        <v>358</v>
      </c>
      <c r="D4" s="106"/>
      <c r="E4" s="106"/>
      <c r="F4" s="106"/>
      <c r="G4" s="106" t="s">
        <v>102</v>
      </c>
    </row>
    <row r="5" spans="1:7">
      <c r="A5" s="106"/>
      <c r="B5" s="106"/>
      <c r="C5" s="106" t="s">
        <v>359</v>
      </c>
      <c r="D5" s="106"/>
      <c r="E5" s="106"/>
      <c r="F5" s="107" t="s">
        <v>360</v>
      </c>
      <c r="G5" s="106"/>
    </row>
    <row r="6" spans="1:7">
      <c r="A6" s="106"/>
      <c r="B6" s="106"/>
      <c r="C6" s="106" t="s">
        <v>361</v>
      </c>
      <c r="D6" s="106" t="s">
        <v>362</v>
      </c>
      <c r="E6" s="106" t="s">
        <v>363</v>
      </c>
      <c r="F6" s="107"/>
      <c r="G6" s="106"/>
    </row>
    <row r="7" spans="1:7">
      <c r="A7" s="147" t="s">
        <v>105</v>
      </c>
      <c r="B7" s="10">
        <f>SUM(B8:B21)</f>
        <v>50000</v>
      </c>
      <c r="C7" s="182">
        <v>0</v>
      </c>
      <c r="D7" s="182">
        <v>0</v>
      </c>
      <c r="E7" s="182">
        <v>0</v>
      </c>
      <c r="F7" s="182">
        <v>0</v>
      </c>
      <c r="G7" s="10">
        <f>SUM(G8:G21)</f>
        <v>50000</v>
      </c>
    </row>
    <row r="8" spans="1:7">
      <c r="A8" s="147" t="s">
        <v>161</v>
      </c>
      <c r="B8" s="10">
        <v>45200</v>
      </c>
      <c r="C8" s="182"/>
      <c r="D8" s="182"/>
      <c r="E8" s="182"/>
      <c r="F8" s="182"/>
      <c r="G8" s="10">
        <f t="shared" ref="G8:G21" si="0">B8</f>
        <v>45200</v>
      </c>
    </row>
    <row r="9" spans="1:7">
      <c r="A9" s="147" t="s">
        <v>364</v>
      </c>
      <c r="B9" s="10"/>
      <c r="C9" s="182"/>
      <c r="D9" s="182"/>
      <c r="E9" s="182"/>
      <c r="F9" s="182"/>
      <c r="G9" s="10">
        <f>B9</f>
        <v>0</v>
      </c>
    </row>
    <row r="10" spans="1:7">
      <c r="A10" s="147" t="s">
        <v>365</v>
      </c>
      <c r="B10" s="10"/>
      <c r="C10" s="182"/>
      <c r="D10" s="182"/>
      <c r="E10" s="182"/>
      <c r="F10" s="182"/>
      <c r="G10" s="10">
        <f>B10</f>
        <v>0</v>
      </c>
    </row>
    <row r="11" spans="1:7">
      <c r="A11" s="147" t="s">
        <v>366</v>
      </c>
      <c r="B11" s="10">
        <v>4500</v>
      </c>
      <c r="C11" s="182"/>
      <c r="D11" s="182"/>
      <c r="E11" s="182"/>
      <c r="F11" s="182"/>
      <c r="G11" s="10">
        <f>B11</f>
        <v>4500</v>
      </c>
    </row>
    <row r="12" spans="1:7">
      <c r="A12" s="147" t="s">
        <v>162</v>
      </c>
      <c r="B12" s="10"/>
      <c r="C12" s="182"/>
      <c r="D12" s="182"/>
      <c r="E12" s="182"/>
      <c r="F12" s="182"/>
      <c r="G12" s="10">
        <f>B12</f>
        <v>0</v>
      </c>
    </row>
    <row r="13" spans="1:7">
      <c r="A13" s="147" t="s">
        <v>367</v>
      </c>
      <c r="B13" s="10"/>
      <c r="C13" s="182"/>
      <c r="D13" s="182"/>
      <c r="E13" s="182"/>
      <c r="F13" s="182"/>
      <c r="G13" s="10">
        <f>B13</f>
        <v>0</v>
      </c>
    </row>
    <row r="14" spans="1:7">
      <c r="A14" s="147" t="s">
        <v>368</v>
      </c>
      <c r="B14" s="10"/>
      <c r="C14" s="182"/>
      <c r="D14" s="182"/>
      <c r="E14" s="182"/>
      <c r="F14" s="182"/>
      <c r="G14" s="10">
        <f>B14</f>
        <v>0</v>
      </c>
    </row>
    <row r="15" spans="1:7">
      <c r="A15" s="147" t="s">
        <v>369</v>
      </c>
      <c r="B15" s="10"/>
      <c r="C15" s="182"/>
      <c r="D15" s="182"/>
      <c r="E15" s="182"/>
      <c r="F15" s="182"/>
      <c r="G15" s="10">
        <f>B15</f>
        <v>0</v>
      </c>
    </row>
    <row r="16" spans="1:7">
      <c r="A16" s="147" t="s">
        <v>370</v>
      </c>
      <c r="B16" s="10"/>
      <c r="C16" s="182"/>
      <c r="D16" s="182"/>
      <c r="E16" s="182"/>
      <c r="F16" s="182"/>
      <c r="G16" s="10">
        <f>B16</f>
        <v>0</v>
      </c>
    </row>
    <row r="17" spans="1:7">
      <c r="A17" s="147" t="s">
        <v>371</v>
      </c>
      <c r="B17" s="10"/>
      <c r="C17" s="182"/>
      <c r="D17" s="182"/>
      <c r="E17" s="182"/>
      <c r="F17" s="182"/>
      <c r="G17" s="10">
        <f>B17</f>
        <v>0</v>
      </c>
    </row>
    <row r="18" spans="1:7">
      <c r="A18" s="147" t="s">
        <v>372</v>
      </c>
      <c r="B18" s="10"/>
      <c r="C18" s="182"/>
      <c r="D18" s="182"/>
      <c r="E18" s="182"/>
      <c r="F18" s="182"/>
      <c r="G18" s="10">
        <f>B18</f>
        <v>0</v>
      </c>
    </row>
    <row r="19" spans="1:7">
      <c r="A19" s="147" t="s">
        <v>373</v>
      </c>
      <c r="B19" s="10"/>
      <c r="C19" s="182"/>
      <c r="D19" s="182"/>
      <c r="E19" s="182"/>
      <c r="F19" s="182"/>
      <c r="G19" s="10">
        <f>B19</f>
        <v>0</v>
      </c>
    </row>
    <row r="20" spans="1:7">
      <c r="A20" s="147" t="s">
        <v>374</v>
      </c>
      <c r="B20" s="10">
        <v>300</v>
      </c>
      <c r="C20" s="182"/>
      <c r="D20" s="182"/>
      <c r="E20" s="182"/>
      <c r="F20" s="182"/>
      <c r="G20" s="10">
        <f>B20</f>
        <v>300</v>
      </c>
    </row>
    <row r="21" spans="1:7">
      <c r="A21" s="147" t="s">
        <v>375</v>
      </c>
      <c r="B21" s="10"/>
      <c r="C21" s="182"/>
      <c r="D21" s="182"/>
      <c r="E21" s="182"/>
      <c r="F21" s="182"/>
      <c r="G21" s="10">
        <f>B21</f>
        <v>0</v>
      </c>
    </row>
    <row r="22" spans="1:7">
      <c r="A22" s="147" t="s">
        <v>135</v>
      </c>
      <c r="B22" s="10">
        <f>SUM(B23:B30)</f>
        <v>42000</v>
      </c>
      <c r="C22" s="182">
        <v>0</v>
      </c>
      <c r="D22" s="182">
        <v>0</v>
      </c>
      <c r="E22" s="182">
        <v>0</v>
      </c>
      <c r="F22" s="182">
        <v>0</v>
      </c>
      <c r="G22" s="10">
        <f>SUM(G23:G30)</f>
        <v>42000</v>
      </c>
    </row>
    <row r="23" spans="1:7">
      <c r="A23" s="147" t="s">
        <v>376</v>
      </c>
      <c r="B23" s="10">
        <v>10520</v>
      </c>
      <c r="C23" s="182"/>
      <c r="D23" s="182"/>
      <c r="E23" s="182"/>
      <c r="F23" s="182"/>
      <c r="G23" s="10">
        <f t="shared" ref="G23:G30" si="1">B23</f>
        <v>10520</v>
      </c>
    </row>
    <row r="24" spans="1:7">
      <c r="A24" s="147" t="s">
        <v>377</v>
      </c>
      <c r="B24" s="10">
        <v>12000</v>
      </c>
      <c r="C24" s="182"/>
      <c r="D24" s="182"/>
      <c r="E24" s="182"/>
      <c r="F24" s="182"/>
      <c r="G24" s="10">
        <f>B24</f>
        <v>12000</v>
      </c>
    </row>
    <row r="25" spans="1:7">
      <c r="A25" s="145" t="s">
        <v>378</v>
      </c>
      <c r="B25" s="10">
        <v>4000</v>
      </c>
      <c r="C25" s="182"/>
      <c r="D25" s="182"/>
      <c r="E25" s="182"/>
      <c r="F25" s="182"/>
      <c r="G25" s="10">
        <f>B25</f>
        <v>4000</v>
      </c>
    </row>
    <row r="26" spans="1:7">
      <c r="A26" s="145" t="s">
        <v>379</v>
      </c>
      <c r="B26" s="10"/>
      <c r="C26" s="182"/>
      <c r="D26" s="182"/>
      <c r="E26" s="182"/>
      <c r="F26" s="182"/>
      <c r="G26" s="10">
        <f>B26</f>
        <v>0</v>
      </c>
    </row>
    <row r="27" spans="1:7">
      <c r="A27" s="145" t="s">
        <v>380</v>
      </c>
      <c r="B27" s="10">
        <v>3000</v>
      </c>
      <c r="C27" s="182"/>
      <c r="D27" s="182"/>
      <c r="E27" s="182"/>
      <c r="F27" s="182"/>
      <c r="G27" s="10">
        <f>B27</f>
        <v>3000</v>
      </c>
    </row>
    <row r="28" spans="1:7">
      <c r="A28" s="145" t="s">
        <v>164</v>
      </c>
      <c r="B28" s="10"/>
      <c r="C28" s="182"/>
      <c r="D28" s="182"/>
      <c r="E28" s="182"/>
      <c r="F28" s="182"/>
      <c r="G28" s="10">
        <f>B28</f>
        <v>0</v>
      </c>
    </row>
    <row r="29" spans="1:7">
      <c r="A29" s="145" t="s">
        <v>165</v>
      </c>
      <c r="B29" s="10">
        <v>9980</v>
      </c>
      <c r="C29" s="182"/>
      <c r="D29" s="182"/>
      <c r="E29" s="182"/>
      <c r="F29" s="182"/>
      <c r="G29" s="10">
        <f>B29</f>
        <v>9980</v>
      </c>
    </row>
    <row r="30" spans="1:7">
      <c r="A30" s="145" t="s">
        <v>314</v>
      </c>
      <c r="B30" s="10">
        <v>2500</v>
      </c>
      <c r="C30" s="182"/>
      <c r="D30" s="182"/>
      <c r="E30" s="182"/>
      <c r="F30" s="182"/>
      <c r="G30" s="10">
        <f>B30</f>
        <v>2500</v>
      </c>
    </row>
    <row r="31" spans="1:7">
      <c r="A31" s="145"/>
      <c r="B31" s="10"/>
      <c r="C31" s="182"/>
      <c r="D31" s="182"/>
      <c r="E31" s="182"/>
      <c r="F31" s="182"/>
      <c r="G31" s="10"/>
    </row>
    <row r="32" spans="1:7">
      <c r="A32" s="148" t="s">
        <v>190</v>
      </c>
      <c r="B32" s="10">
        <f>SUM(B7,B22)</f>
        <v>92000</v>
      </c>
      <c r="C32" s="182">
        <v>0</v>
      </c>
      <c r="D32" s="182">
        <v>0</v>
      </c>
      <c r="E32" s="182">
        <v>0</v>
      </c>
      <c r="F32" s="182">
        <v>0</v>
      </c>
      <c r="G32" s="10">
        <f>SUM(G7,G22)</f>
        <v>92000</v>
      </c>
    </row>
    <row r="33" spans="1:6">
      <c r="A33" s="112"/>
      <c r="B33" s="112"/>
      <c r="C33" s="112"/>
      <c r="D33" s="112"/>
      <c r="E33" s="112"/>
      <c r="F33" s="112"/>
    </row>
    <row r="34" spans="1:6">
      <c r="A34" s="112"/>
      <c r="B34" s="112"/>
      <c r="C34" s="112"/>
      <c r="D34" s="112"/>
      <c r="E34" s="112"/>
      <c r="F34" s="112"/>
    </row>
    <row r="35" spans="1:6">
      <c r="A35" s="112"/>
      <c r="B35" s="112"/>
      <c r="C35" s="112"/>
      <c r="D35" s="112"/>
      <c r="E35" s="112"/>
      <c r="F35" s="112"/>
    </row>
    <row r="36" spans="1:6">
      <c r="A36" s="112"/>
      <c r="B36" s="112"/>
      <c r="C36" s="112"/>
      <c r="D36" s="112"/>
      <c r="E36" s="112"/>
      <c r="F36" s="112"/>
    </row>
    <row r="37" spans="1:6">
      <c r="A37" s="112"/>
      <c r="B37" s="112"/>
      <c r="C37" s="112"/>
      <c r="D37" s="112"/>
      <c r="E37" s="112"/>
      <c r="F37" s="112"/>
    </row>
    <row r="38" spans="1:6">
      <c r="A38" s="112"/>
      <c r="B38" s="112"/>
      <c r="C38" s="112"/>
      <c r="D38" s="112"/>
      <c r="E38" s="112"/>
      <c r="F38" s="112"/>
    </row>
    <row r="39" spans="1:6">
      <c r="A39" s="112"/>
      <c r="B39" s="112"/>
      <c r="C39" s="112"/>
      <c r="D39" s="112"/>
      <c r="E39" s="112"/>
      <c r="F39" s="112"/>
    </row>
    <row r="40" spans="1:6">
      <c r="A40" s="112"/>
      <c r="B40" s="112"/>
      <c r="C40" s="112"/>
      <c r="D40" s="112"/>
      <c r="E40" s="112"/>
      <c r="F40" s="112"/>
    </row>
    <row r="41" spans="1:6">
      <c r="A41" s="112"/>
      <c r="B41" s="112"/>
      <c r="C41" s="112"/>
      <c r="D41" s="112"/>
      <c r="E41" s="112"/>
      <c r="F41" s="112"/>
    </row>
    <row r="42" spans="1:6">
      <c r="A42" s="112"/>
      <c r="B42" s="112"/>
      <c r="C42" s="112"/>
      <c r="D42" s="112"/>
      <c r="E42" s="112"/>
      <c r="F42" s="112"/>
    </row>
    <row r="43" spans="1:6">
      <c r="A43" s="112"/>
      <c r="B43" s="112"/>
      <c r="C43" s="112"/>
      <c r="D43" s="112"/>
      <c r="E43" s="112"/>
      <c r="F43" s="112"/>
    </row>
    <row r="44" spans="1:6">
      <c r="A44" s="112"/>
      <c r="B44" s="112"/>
      <c r="C44" s="112"/>
      <c r="D44" s="112"/>
      <c r="E44" s="112"/>
      <c r="F44" s="112"/>
    </row>
    <row r="45" spans="1:6">
      <c r="A45" s="112"/>
      <c r="B45" s="112"/>
      <c r="C45" s="112"/>
      <c r="D45" s="112"/>
      <c r="E45" s="112"/>
      <c r="F45" s="112"/>
    </row>
    <row r="46" spans="1:6">
      <c r="A46" s="112"/>
      <c r="B46" s="112"/>
      <c r="C46" s="112"/>
      <c r="D46" s="112"/>
      <c r="E46" s="112"/>
      <c r="F46" s="112"/>
    </row>
    <row r="47" spans="1:6">
      <c r="A47" s="112"/>
      <c r="B47" s="112"/>
      <c r="C47" s="112"/>
      <c r="D47" s="112"/>
      <c r="E47" s="112"/>
      <c r="F47" s="112"/>
    </row>
    <row r="48" spans="1:6">
      <c r="A48" s="112"/>
      <c r="B48" s="112"/>
      <c r="C48" s="112"/>
      <c r="D48" s="112"/>
      <c r="E48" s="112"/>
      <c r="F48" s="112"/>
    </row>
    <row r="49" spans="1:6">
      <c r="A49" s="112"/>
      <c r="B49" s="112"/>
      <c r="C49" s="112"/>
      <c r="D49" s="112"/>
      <c r="E49" s="112"/>
      <c r="F49" s="112"/>
    </row>
    <row r="50" spans="1:6">
      <c r="A50" s="112"/>
      <c r="B50" s="112"/>
      <c r="C50" s="112"/>
      <c r="D50" s="112"/>
      <c r="E50" s="112"/>
      <c r="F50" s="112"/>
    </row>
    <row r="51" spans="1:6">
      <c r="A51" s="112"/>
      <c r="B51" s="112"/>
      <c r="C51" s="112"/>
      <c r="D51" s="112"/>
      <c r="E51" s="112"/>
      <c r="F51" s="112"/>
    </row>
    <row r="52" spans="1:6">
      <c r="A52" s="112"/>
      <c r="B52" s="112"/>
      <c r="C52" s="112"/>
      <c r="D52" s="112"/>
      <c r="E52" s="112"/>
      <c r="F52" s="112"/>
    </row>
    <row r="53" spans="1:6">
      <c r="A53" s="112"/>
      <c r="B53" s="112"/>
      <c r="C53" s="112"/>
      <c r="D53" s="112"/>
      <c r="E53" s="112"/>
      <c r="F53" s="112"/>
    </row>
    <row r="54" spans="1:6">
      <c r="A54" s="112"/>
      <c r="B54" s="112"/>
      <c r="C54" s="112"/>
      <c r="D54" s="112"/>
      <c r="E54" s="112"/>
      <c r="F54" s="112"/>
    </row>
    <row r="55" spans="1:6">
      <c r="A55" s="112"/>
      <c r="B55" s="112"/>
      <c r="C55" s="112"/>
      <c r="D55" s="112"/>
      <c r="E55" s="112"/>
      <c r="F55" s="112"/>
    </row>
    <row r="56" spans="1:6">
      <c r="A56" s="112"/>
      <c r="B56" s="112"/>
      <c r="C56" s="112"/>
      <c r="D56" s="112"/>
      <c r="E56" s="112"/>
      <c r="F56" s="112"/>
    </row>
    <row r="57" spans="1:6">
      <c r="A57" s="112"/>
      <c r="B57" s="112"/>
      <c r="C57" s="112"/>
      <c r="D57" s="112"/>
      <c r="E57" s="112"/>
      <c r="F57" s="112"/>
    </row>
    <row r="58" spans="1:6">
      <c r="A58" s="112"/>
      <c r="B58" s="112"/>
      <c r="C58" s="112"/>
      <c r="D58" s="112"/>
      <c r="E58" s="112"/>
      <c r="F58" s="112"/>
    </row>
    <row r="59" spans="1:6">
      <c r="A59" s="112"/>
      <c r="B59" s="112"/>
      <c r="C59" s="112"/>
      <c r="D59" s="112"/>
      <c r="E59" s="112"/>
      <c r="F59" s="112"/>
    </row>
    <row r="60" spans="1:6">
      <c r="A60" s="112"/>
      <c r="B60" s="112"/>
      <c r="C60" s="112"/>
      <c r="D60" s="112"/>
      <c r="E60" s="112"/>
      <c r="F60" s="112"/>
    </row>
    <row r="61" spans="1:6">
      <c r="A61" s="112"/>
      <c r="B61" s="112"/>
      <c r="C61" s="112"/>
      <c r="D61" s="112"/>
      <c r="E61" s="112"/>
      <c r="F61" s="112"/>
    </row>
    <row r="62" spans="1:6">
      <c r="A62" s="112"/>
      <c r="B62" s="112"/>
      <c r="C62" s="112"/>
      <c r="D62" s="112"/>
      <c r="E62" s="112"/>
      <c r="F62" s="112"/>
    </row>
    <row r="63" spans="1:6">
      <c r="A63" s="112"/>
      <c r="B63" s="112"/>
      <c r="C63" s="112"/>
      <c r="D63" s="112"/>
      <c r="E63" s="112"/>
      <c r="F63" s="112"/>
    </row>
    <row r="64" spans="1:6">
      <c r="A64" s="112"/>
      <c r="B64" s="112"/>
      <c r="C64" s="112"/>
      <c r="D64" s="112"/>
      <c r="E64" s="112"/>
      <c r="F64" s="112"/>
    </row>
    <row r="65" spans="1:6">
      <c r="A65" s="112"/>
      <c r="B65" s="112"/>
      <c r="C65" s="112"/>
      <c r="D65" s="112"/>
      <c r="E65" s="112"/>
      <c r="F65" s="112"/>
    </row>
    <row r="66" spans="1:6">
      <c r="A66" s="112"/>
      <c r="B66" s="112"/>
      <c r="C66" s="112"/>
      <c r="D66" s="112"/>
      <c r="E66" s="112"/>
      <c r="F66" s="112"/>
    </row>
    <row r="67" spans="1:6">
      <c r="A67" s="112"/>
      <c r="B67" s="112"/>
      <c r="C67" s="112"/>
      <c r="D67" s="112"/>
      <c r="E67" s="112"/>
      <c r="F67" s="112"/>
    </row>
    <row r="68" spans="1:6">
      <c r="A68" s="112"/>
      <c r="B68" s="112"/>
      <c r="C68" s="112"/>
      <c r="D68" s="112"/>
      <c r="E68" s="112"/>
      <c r="F68" s="112"/>
    </row>
    <row r="69" spans="1:6">
      <c r="A69" s="112"/>
      <c r="B69" s="112"/>
      <c r="C69" s="112"/>
      <c r="D69" s="112"/>
      <c r="E69" s="112"/>
      <c r="F69" s="112"/>
    </row>
    <row r="70" spans="1:6">
      <c r="A70" s="112"/>
      <c r="B70" s="112"/>
      <c r="C70" s="112"/>
      <c r="D70" s="112"/>
      <c r="E70" s="112"/>
      <c r="F70" s="112"/>
    </row>
    <row r="71" spans="1:6">
      <c r="A71" s="112"/>
      <c r="B71" s="112"/>
      <c r="C71" s="112"/>
      <c r="D71" s="112"/>
      <c r="E71" s="112"/>
      <c r="F71" s="112"/>
    </row>
    <row r="72" spans="1:6">
      <c r="A72" s="112"/>
      <c r="B72" s="112"/>
      <c r="C72" s="112"/>
      <c r="D72" s="112"/>
      <c r="E72" s="112"/>
      <c r="F72" s="112"/>
    </row>
    <row r="73" spans="1:6">
      <c r="A73" s="112"/>
      <c r="B73" s="112"/>
      <c r="C73" s="112"/>
      <c r="D73" s="112"/>
      <c r="E73" s="112"/>
      <c r="F73" s="112"/>
    </row>
    <row r="74" spans="1:6">
      <c r="A74" s="112"/>
      <c r="B74" s="112"/>
      <c r="C74" s="112"/>
      <c r="D74" s="112"/>
      <c r="E74" s="112"/>
      <c r="F74" s="112"/>
    </row>
    <row r="75" spans="1:6">
      <c r="A75" s="112"/>
      <c r="B75" s="112"/>
      <c r="C75" s="112"/>
      <c r="D75" s="112"/>
      <c r="E75" s="112"/>
      <c r="F75" s="112"/>
    </row>
    <row r="76" spans="1:6">
      <c r="A76" s="112"/>
      <c r="B76" s="112"/>
      <c r="C76" s="112"/>
      <c r="D76" s="112"/>
      <c r="E76" s="112"/>
      <c r="F76" s="112"/>
    </row>
    <row r="77" spans="1:6">
      <c r="A77" s="112"/>
      <c r="B77" s="112"/>
      <c r="C77" s="112"/>
      <c r="D77" s="112"/>
      <c r="E77" s="112"/>
      <c r="F77" s="112"/>
    </row>
    <row r="78" spans="1:6">
      <c r="A78" s="112"/>
      <c r="B78" s="112"/>
      <c r="C78" s="112"/>
      <c r="D78" s="112"/>
      <c r="E78" s="112"/>
      <c r="F78" s="112"/>
    </row>
    <row r="79" spans="1:6">
      <c r="A79" s="112"/>
      <c r="B79" s="112"/>
      <c r="C79" s="112"/>
      <c r="D79" s="112"/>
      <c r="E79" s="112"/>
      <c r="F79" s="112"/>
    </row>
    <row r="80" spans="1:6">
      <c r="A80" s="112"/>
      <c r="B80" s="112"/>
      <c r="C80" s="112"/>
      <c r="D80" s="112"/>
      <c r="E80" s="112"/>
      <c r="F80" s="112"/>
    </row>
    <row r="81" spans="1:6">
      <c r="A81" s="112"/>
      <c r="B81" s="112"/>
      <c r="C81" s="112"/>
      <c r="D81" s="112"/>
      <c r="E81" s="112"/>
      <c r="F81" s="112"/>
    </row>
    <row r="82" spans="1:6">
      <c r="A82" s="112"/>
      <c r="B82" s="112"/>
      <c r="C82" s="112"/>
      <c r="D82" s="112"/>
      <c r="E82" s="112"/>
      <c r="F82" s="112"/>
    </row>
    <row r="83" spans="1:6">
      <c r="A83" s="112"/>
      <c r="B83" s="112"/>
      <c r="C83" s="112"/>
      <c r="D83" s="112"/>
      <c r="E83" s="112"/>
      <c r="F83" s="112"/>
    </row>
    <row r="84" spans="1:6">
      <c r="A84" s="112"/>
      <c r="B84" s="112"/>
      <c r="C84" s="112"/>
      <c r="D84" s="112"/>
      <c r="E84" s="112"/>
      <c r="F84" s="112"/>
    </row>
    <row r="85" spans="1:6">
      <c r="A85" s="112"/>
      <c r="B85" s="112"/>
      <c r="C85" s="112"/>
      <c r="D85" s="112"/>
      <c r="E85" s="112"/>
      <c r="F85" s="112"/>
    </row>
    <row r="86" spans="1:6">
      <c r="A86" s="112"/>
      <c r="B86" s="112"/>
      <c r="C86" s="112"/>
      <c r="D86" s="112"/>
      <c r="E86" s="112"/>
      <c r="F86" s="112"/>
    </row>
    <row r="87" spans="1:6">
      <c r="A87" s="112"/>
      <c r="B87" s="112"/>
      <c r="C87" s="112"/>
      <c r="D87" s="112"/>
      <c r="E87" s="112"/>
      <c r="F87" s="112"/>
    </row>
    <row r="88" spans="1:6">
      <c r="A88" s="112"/>
      <c r="B88" s="112"/>
      <c r="C88" s="112"/>
      <c r="D88" s="112"/>
      <c r="E88" s="112"/>
      <c r="F88" s="112"/>
    </row>
    <row r="89" spans="1:6">
      <c r="A89" s="112"/>
      <c r="B89" s="112"/>
      <c r="C89" s="112"/>
      <c r="D89" s="112"/>
      <c r="E89" s="112"/>
      <c r="F89" s="112"/>
    </row>
    <row r="90" spans="1:6">
      <c r="A90" s="112"/>
      <c r="B90" s="112"/>
      <c r="C90" s="112"/>
      <c r="D90" s="112"/>
      <c r="E90" s="112"/>
      <c r="F90" s="112"/>
    </row>
    <row r="91" spans="1:6">
      <c r="A91" s="112"/>
      <c r="B91" s="112"/>
      <c r="C91" s="112"/>
      <c r="D91" s="112"/>
      <c r="E91" s="112"/>
      <c r="F91" s="112"/>
    </row>
    <row r="92" spans="1:6">
      <c r="A92" s="112"/>
      <c r="B92" s="112"/>
      <c r="C92" s="112"/>
      <c r="D92" s="112"/>
      <c r="E92" s="112"/>
      <c r="F92" s="112"/>
    </row>
    <row r="93" spans="1:6">
      <c r="A93" s="112"/>
      <c r="B93" s="112"/>
      <c r="C93" s="112"/>
      <c r="D93" s="112"/>
      <c r="E93" s="112"/>
      <c r="F93" s="112"/>
    </row>
    <row r="94" spans="1:6">
      <c r="A94" s="112"/>
      <c r="B94" s="112"/>
      <c r="C94" s="112"/>
      <c r="D94" s="112"/>
      <c r="E94" s="112"/>
      <c r="F94" s="112"/>
    </row>
    <row r="95" spans="1:6">
      <c r="A95" s="112"/>
      <c r="B95" s="112"/>
      <c r="C95" s="112"/>
      <c r="D95" s="112"/>
      <c r="E95" s="112"/>
      <c r="F95" s="112"/>
    </row>
    <row r="96" spans="1:6">
      <c r="A96" s="112"/>
      <c r="B96" s="112"/>
      <c r="C96" s="112"/>
      <c r="D96" s="112"/>
      <c r="E96" s="112"/>
      <c r="F96" s="112"/>
    </row>
    <row r="97" spans="1:6">
      <c r="A97" s="112"/>
      <c r="B97" s="112"/>
      <c r="C97" s="112"/>
      <c r="D97" s="112"/>
      <c r="E97" s="112"/>
      <c r="F97" s="112"/>
    </row>
    <row r="98" spans="1:6">
      <c r="A98" s="112"/>
      <c r="B98" s="112"/>
      <c r="C98" s="112"/>
      <c r="D98" s="112"/>
      <c r="E98" s="112"/>
      <c r="F98" s="112"/>
    </row>
    <row r="99" spans="1:6">
      <c r="A99" s="112"/>
      <c r="B99" s="112"/>
      <c r="C99" s="112"/>
      <c r="D99" s="112"/>
      <c r="E99" s="112"/>
      <c r="F99" s="112"/>
    </row>
    <row r="100" spans="1:6">
      <c r="A100" s="112"/>
      <c r="B100" s="112"/>
      <c r="C100" s="112"/>
      <c r="D100" s="112"/>
      <c r="E100" s="112"/>
      <c r="F100" s="112"/>
    </row>
    <row r="101" spans="1:6">
      <c r="A101" s="112"/>
      <c r="B101" s="112"/>
      <c r="C101" s="112"/>
      <c r="D101" s="112"/>
      <c r="E101" s="112"/>
      <c r="F101" s="112"/>
    </row>
    <row r="102" spans="1:6">
      <c r="A102" s="112"/>
      <c r="B102" s="112"/>
      <c r="C102" s="112"/>
      <c r="D102" s="112"/>
      <c r="E102" s="112"/>
      <c r="F102" s="112"/>
    </row>
    <row r="103" spans="1:6">
      <c r="A103" s="112"/>
      <c r="B103" s="112"/>
      <c r="C103" s="112"/>
      <c r="D103" s="112"/>
      <c r="E103" s="112"/>
      <c r="F103" s="112"/>
    </row>
    <row r="104" spans="1:6">
      <c r="A104" s="112"/>
      <c r="B104" s="112"/>
      <c r="C104" s="112"/>
      <c r="D104" s="112"/>
      <c r="E104" s="112"/>
      <c r="F104" s="112"/>
    </row>
    <row r="105" spans="1:6">
      <c r="A105" s="112"/>
      <c r="B105" s="112"/>
      <c r="C105" s="112"/>
      <c r="D105" s="112"/>
      <c r="E105" s="112"/>
      <c r="F105" s="112"/>
    </row>
    <row r="106" spans="1:6">
      <c r="A106" s="112"/>
      <c r="B106" s="112"/>
      <c r="C106" s="112"/>
      <c r="D106" s="112"/>
      <c r="E106" s="112"/>
      <c r="F106" s="112"/>
    </row>
    <row r="107" spans="1:6">
      <c r="A107" s="112"/>
      <c r="B107" s="112"/>
      <c r="C107" s="112"/>
      <c r="D107" s="112"/>
      <c r="E107" s="112"/>
      <c r="F107" s="112"/>
    </row>
    <row r="108" spans="1:6">
      <c r="A108" s="112"/>
      <c r="B108" s="112"/>
      <c r="C108" s="112"/>
      <c r="D108" s="112"/>
      <c r="E108" s="112"/>
      <c r="F108" s="112"/>
    </row>
    <row r="109" spans="1:6">
      <c r="A109" s="112"/>
      <c r="B109" s="112"/>
      <c r="C109" s="112"/>
      <c r="D109" s="112"/>
      <c r="E109" s="112"/>
      <c r="F109" s="112"/>
    </row>
    <row r="110" spans="1:6">
      <c r="A110" s="112"/>
      <c r="B110" s="112"/>
      <c r="C110" s="112"/>
      <c r="D110" s="112"/>
      <c r="E110" s="112"/>
      <c r="F110" s="112"/>
    </row>
    <row r="111" spans="1:6">
      <c r="A111" s="112"/>
      <c r="B111" s="112"/>
      <c r="C111" s="112"/>
      <c r="D111" s="112"/>
      <c r="E111" s="112"/>
      <c r="F111" s="112"/>
    </row>
    <row r="112" spans="1:6">
      <c r="A112" s="112"/>
      <c r="B112" s="112"/>
      <c r="C112" s="112"/>
      <c r="D112" s="112"/>
      <c r="E112" s="112"/>
      <c r="F112" s="112"/>
    </row>
    <row r="113" spans="1:6">
      <c r="A113" s="112"/>
      <c r="B113" s="112"/>
      <c r="C113" s="112"/>
      <c r="D113" s="112"/>
      <c r="E113" s="112"/>
      <c r="F113" s="112"/>
    </row>
    <row r="114" spans="1:6">
      <c r="A114" s="112"/>
      <c r="B114" s="112"/>
      <c r="C114" s="112"/>
      <c r="D114" s="112"/>
      <c r="E114" s="112"/>
      <c r="F114" s="112"/>
    </row>
    <row r="115" spans="1:6">
      <c r="A115" s="112"/>
      <c r="B115" s="112"/>
      <c r="C115" s="112"/>
      <c r="D115" s="112"/>
      <c r="E115" s="112"/>
      <c r="F115" s="112"/>
    </row>
    <row r="116" spans="1:6">
      <c r="A116" s="112"/>
      <c r="B116" s="112"/>
      <c r="C116" s="112"/>
      <c r="D116" s="112"/>
      <c r="E116" s="112"/>
      <c r="F116" s="112"/>
    </row>
    <row r="117" spans="1:6">
      <c r="A117" s="112"/>
      <c r="B117" s="112"/>
      <c r="C117" s="112"/>
      <c r="D117" s="112"/>
      <c r="E117" s="112"/>
      <c r="F117" s="112"/>
    </row>
    <row r="118" spans="1:6">
      <c r="A118" s="112"/>
      <c r="B118" s="112"/>
      <c r="C118" s="112"/>
      <c r="D118" s="112"/>
      <c r="E118" s="112"/>
      <c r="F118" s="112"/>
    </row>
    <row r="119" spans="1:6">
      <c r="A119" s="112"/>
      <c r="B119" s="112"/>
      <c r="C119" s="112"/>
      <c r="D119" s="112"/>
      <c r="E119" s="112"/>
      <c r="F119" s="112"/>
    </row>
    <row r="120" spans="1:6">
      <c r="A120" s="112"/>
      <c r="B120" s="112"/>
      <c r="C120" s="112"/>
      <c r="D120" s="112"/>
      <c r="E120" s="112"/>
      <c r="F120" s="112"/>
    </row>
    <row r="121" spans="1:6">
      <c r="A121" s="112"/>
      <c r="B121" s="112"/>
      <c r="C121" s="112"/>
      <c r="D121" s="112"/>
      <c r="E121" s="112"/>
      <c r="F121" s="112"/>
    </row>
    <row r="122" spans="1:6">
      <c r="A122" s="112"/>
      <c r="B122" s="112"/>
      <c r="C122" s="112"/>
      <c r="D122" s="112"/>
      <c r="E122" s="112"/>
      <c r="F122" s="112"/>
    </row>
    <row r="123" spans="1:6">
      <c r="A123" s="112"/>
      <c r="B123" s="112"/>
      <c r="C123" s="112"/>
      <c r="D123" s="112"/>
      <c r="E123" s="112"/>
      <c r="F123" s="112"/>
    </row>
    <row r="124" spans="1:6">
      <c r="A124" s="112"/>
      <c r="B124" s="112"/>
      <c r="C124" s="112"/>
      <c r="D124" s="112"/>
      <c r="E124" s="112"/>
      <c r="F124" s="112"/>
    </row>
    <row r="125" spans="1:6">
      <c r="A125" s="112"/>
      <c r="B125" s="112"/>
      <c r="C125" s="112"/>
      <c r="D125" s="112"/>
      <c r="E125" s="112"/>
      <c r="F125" s="112"/>
    </row>
    <row r="126" spans="1:6">
      <c r="A126" s="112"/>
      <c r="B126" s="112"/>
      <c r="C126" s="112"/>
      <c r="D126" s="112"/>
      <c r="E126" s="112"/>
      <c r="F126" s="112"/>
    </row>
    <row r="127" spans="1:6">
      <c r="A127" s="112"/>
      <c r="B127" s="112"/>
      <c r="C127" s="112"/>
      <c r="D127" s="112"/>
      <c r="E127" s="112"/>
      <c r="F127" s="112"/>
    </row>
    <row r="128" spans="1:6">
      <c r="A128" s="112"/>
      <c r="B128" s="112"/>
      <c r="C128" s="112"/>
      <c r="D128" s="112"/>
      <c r="E128" s="112"/>
      <c r="F128" s="112"/>
    </row>
    <row r="129" spans="1:6">
      <c r="A129" s="112"/>
      <c r="B129" s="112"/>
      <c r="C129" s="112"/>
      <c r="D129" s="112"/>
      <c r="E129" s="112"/>
      <c r="F129" s="112"/>
    </row>
    <row r="130" spans="1:6">
      <c r="A130" s="112"/>
      <c r="B130" s="112"/>
      <c r="C130" s="112"/>
      <c r="D130" s="112"/>
      <c r="E130" s="112"/>
      <c r="F130" s="112"/>
    </row>
    <row r="131" spans="1:6">
      <c r="A131" s="112"/>
      <c r="B131" s="112"/>
      <c r="C131" s="112"/>
      <c r="D131" s="112"/>
      <c r="E131" s="112"/>
      <c r="F131" s="112"/>
    </row>
    <row r="132" spans="1:6">
      <c r="A132" s="112"/>
      <c r="B132" s="112"/>
      <c r="C132" s="112"/>
      <c r="D132" s="112"/>
      <c r="E132" s="112"/>
      <c r="F132" s="112"/>
    </row>
    <row r="133" spans="1:6">
      <c r="A133" s="112"/>
      <c r="B133" s="112"/>
      <c r="C133" s="112"/>
      <c r="D133" s="112"/>
      <c r="E133" s="112"/>
      <c r="F133" s="112"/>
    </row>
    <row r="134" spans="1:6">
      <c r="A134" s="112"/>
      <c r="B134" s="112"/>
      <c r="C134" s="112"/>
      <c r="D134" s="112"/>
      <c r="E134" s="112"/>
      <c r="F134" s="112"/>
    </row>
    <row r="135" spans="1:6">
      <c r="A135" s="112"/>
      <c r="B135" s="112"/>
      <c r="C135" s="112"/>
      <c r="D135" s="112"/>
      <c r="E135" s="112"/>
      <c r="F135" s="112"/>
    </row>
    <row r="136" spans="1:6">
      <c r="A136" s="112"/>
      <c r="B136" s="112"/>
      <c r="C136" s="112"/>
      <c r="D136" s="112"/>
      <c r="E136" s="112"/>
      <c r="F136" s="112"/>
    </row>
    <row r="137" spans="1:6">
      <c r="A137" s="112"/>
      <c r="B137" s="112"/>
      <c r="C137" s="112"/>
      <c r="D137" s="112"/>
      <c r="E137" s="112"/>
      <c r="F137" s="112"/>
    </row>
    <row r="138" spans="1:6">
      <c r="A138" s="112"/>
      <c r="B138" s="112"/>
      <c r="C138" s="112"/>
      <c r="D138" s="112"/>
      <c r="E138" s="112"/>
      <c r="F138" s="112"/>
    </row>
    <row r="139" spans="1:6">
      <c r="A139" s="112"/>
      <c r="B139" s="112"/>
      <c r="C139" s="112"/>
      <c r="D139" s="112"/>
      <c r="E139" s="112"/>
      <c r="F139" s="112"/>
    </row>
    <row r="140" spans="1:6">
      <c r="A140" s="112"/>
      <c r="B140" s="112"/>
      <c r="C140" s="112"/>
      <c r="D140" s="112"/>
      <c r="E140" s="112"/>
      <c r="F140" s="112"/>
    </row>
    <row r="141" spans="1:6">
      <c r="A141" s="112"/>
      <c r="B141" s="112"/>
      <c r="C141" s="112"/>
      <c r="D141" s="112"/>
      <c r="E141" s="112"/>
      <c r="F141" s="112"/>
    </row>
    <row r="142" spans="1:6">
      <c r="A142" s="112"/>
      <c r="B142" s="112"/>
      <c r="C142" s="112"/>
      <c r="D142" s="112"/>
      <c r="E142" s="112"/>
      <c r="F142" s="112"/>
    </row>
    <row r="143" spans="1:6">
      <c r="A143" s="112"/>
      <c r="B143" s="112"/>
      <c r="C143" s="112"/>
      <c r="D143" s="112"/>
      <c r="E143" s="112"/>
      <c r="F143" s="112"/>
    </row>
    <row r="144" spans="1:6">
      <c r="A144" s="112"/>
      <c r="B144" s="112"/>
      <c r="C144" s="112"/>
      <c r="D144" s="112"/>
      <c r="E144" s="112"/>
      <c r="F144" s="112"/>
    </row>
    <row r="145" spans="1:6">
      <c r="A145" s="112"/>
      <c r="B145" s="112"/>
      <c r="C145" s="112"/>
      <c r="D145" s="112"/>
      <c r="E145" s="112"/>
      <c r="F145" s="112"/>
    </row>
    <row r="146" spans="1:6">
      <c r="A146" s="112"/>
      <c r="B146" s="112"/>
      <c r="C146" s="112"/>
      <c r="D146" s="112"/>
      <c r="E146" s="112"/>
      <c r="F146" s="112"/>
    </row>
    <row r="147" spans="1:6">
      <c r="A147" s="112"/>
      <c r="B147" s="112"/>
      <c r="C147" s="112"/>
      <c r="D147" s="112"/>
      <c r="E147" s="112"/>
      <c r="F147" s="112"/>
    </row>
    <row r="148" spans="1:6">
      <c r="A148" s="112"/>
      <c r="B148" s="112"/>
      <c r="C148" s="112"/>
      <c r="D148" s="112"/>
      <c r="E148" s="112"/>
      <c r="F148" s="112"/>
    </row>
    <row r="149" spans="1:6">
      <c r="A149" s="112"/>
      <c r="B149" s="112"/>
      <c r="C149" s="112"/>
      <c r="D149" s="112"/>
      <c r="E149" s="112"/>
      <c r="F149" s="112"/>
    </row>
    <row r="150" spans="1:6">
      <c r="A150" s="112"/>
      <c r="B150" s="112"/>
      <c r="C150" s="112"/>
      <c r="D150" s="112"/>
      <c r="E150" s="112"/>
      <c r="F150" s="112"/>
    </row>
    <row r="151" spans="1:6">
      <c r="A151" s="112"/>
      <c r="B151" s="112"/>
      <c r="C151" s="112"/>
      <c r="D151" s="112"/>
      <c r="E151" s="112"/>
      <c r="F151" s="112"/>
    </row>
    <row r="152" spans="1:6">
      <c r="A152" s="112"/>
      <c r="B152" s="112"/>
      <c r="C152" s="112"/>
      <c r="D152" s="112"/>
      <c r="E152" s="112"/>
      <c r="F152" s="112"/>
    </row>
    <row r="153" spans="1:6">
      <c r="A153" s="112"/>
      <c r="B153" s="112"/>
      <c r="C153" s="112"/>
      <c r="D153" s="112"/>
      <c r="E153" s="112"/>
      <c r="F153" s="112"/>
    </row>
    <row r="154" spans="1:6">
      <c r="A154" s="112"/>
      <c r="B154" s="112"/>
      <c r="C154" s="112"/>
      <c r="D154" s="112"/>
      <c r="E154" s="112"/>
      <c r="F154" s="112"/>
    </row>
    <row r="155" spans="1:6">
      <c r="A155" s="112"/>
      <c r="B155" s="112"/>
      <c r="C155" s="112"/>
      <c r="D155" s="112"/>
      <c r="E155" s="112"/>
      <c r="F155" s="112"/>
    </row>
    <row r="156" spans="1:6">
      <c r="A156" s="112"/>
      <c r="B156" s="112"/>
      <c r="C156" s="112"/>
      <c r="D156" s="112"/>
      <c r="E156" s="112"/>
      <c r="F156" s="112"/>
    </row>
    <row r="157" spans="1:6">
      <c r="A157" s="112"/>
      <c r="B157" s="112"/>
      <c r="C157" s="112"/>
      <c r="D157" s="112"/>
      <c r="E157" s="112"/>
      <c r="F157" s="112"/>
    </row>
    <row r="158" spans="1:6">
      <c r="A158" s="112"/>
      <c r="B158" s="112"/>
      <c r="C158" s="112"/>
      <c r="D158" s="112"/>
      <c r="E158" s="112"/>
      <c r="F158" s="112"/>
    </row>
    <row r="159" spans="1:6">
      <c r="A159" s="112"/>
      <c r="B159" s="112"/>
      <c r="C159" s="112"/>
      <c r="D159" s="112"/>
      <c r="E159" s="112"/>
      <c r="F159" s="112"/>
    </row>
    <row r="160" spans="1:6">
      <c r="A160" s="112"/>
      <c r="B160" s="112"/>
      <c r="C160" s="112"/>
      <c r="D160" s="112"/>
      <c r="E160" s="112"/>
      <c r="F160" s="112"/>
    </row>
    <row r="161" spans="1:6">
      <c r="A161" s="112"/>
      <c r="B161" s="112"/>
      <c r="C161" s="112"/>
      <c r="D161" s="112"/>
      <c r="E161" s="112"/>
      <c r="F161" s="112"/>
    </row>
    <row r="162" spans="1:6">
      <c r="A162" s="112"/>
      <c r="B162" s="112"/>
      <c r="C162" s="112"/>
      <c r="D162" s="112"/>
      <c r="E162" s="112"/>
      <c r="F162" s="112"/>
    </row>
    <row r="163" spans="1:6">
      <c r="A163" s="112"/>
      <c r="B163" s="112"/>
      <c r="C163" s="112"/>
      <c r="D163" s="112"/>
      <c r="E163" s="112"/>
      <c r="F163" s="112"/>
    </row>
    <row r="164" spans="1:6">
      <c r="A164" s="112"/>
      <c r="B164" s="112"/>
      <c r="C164" s="112"/>
      <c r="D164" s="112"/>
      <c r="E164" s="112"/>
      <c r="F164" s="112"/>
    </row>
    <row r="165" spans="1:6">
      <c r="A165" s="112"/>
      <c r="B165" s="112"/>
      <c r="C165" s="112"/>
      <c r="D165" s="112"/>
      <c r="E165" s="112"/>
      <c r="F165" s="112"/>
    </row>
    <row r="166" spans="1:6">
      <c r="A166" s="112"/>
      <c r="B166" s="112"/>
      <c r="C166" s="112"/>
      <c r="D166" s="112"/>
      <c r="E166" s="112"/>
      <c r="F166" s="112"/>
    </row>
    <row r="167" spans="1:6">
      <c r="A167" s="112"/>
      <c r="B167" s="112"/>
      <c r="C167" s="112"/>
      <c r="D167" s="112"/>
      <c r="E167" s="112"/>
      <c r="F167" s="112"/>
    </row>
    <row r="168" spans="1:6">
      <c r="A168" s="112"/>
      <c r="B168" s="112"/>
      <c r="C168" s="112"/>
      <c r="D168" s="112"/>
      <c r="E168" s="112"/>
      <c r="F168" s="112"/>
    </row>
    <row r="169" spans="1:6">
      <c r="A169" s="112"/>
      <c r="B169" s="112"/>
      <c r="C169" s="112"/>
      <c r="D169" s="112"/>
      <c r="E169" s="112"/>
      <c r="F169" s="112"/>
    </row>
    <row r="170" spans="1:6">
      <c r="A170" s="112"/>
      <c r="B170" s="112"/>
      <c r="C170" s="112"/>
      <c r="D170" s="112"/>
      <c r="E170" s="112"/>
      <c r="F170" s="112"/>
    </row>
    <row r="171" spans="1:6">
      <c r="A171" s="112"/>
      <c r="B171" s="112"/>
      <c r="C171" s="112"/>
      <c r="D171" s="112"/>
      <c r="E171" s="112"/>
      <c r="F171" s="112"/>
    </row>
    <row r="172" spans="1:6">
      <c r="A172" s="112"/>
      <c r="B172" s="112"/>
      <c r="C172" s="112"/>
      <c r="D172" s="112"/>
      <c r="E172" s="112"/>
      <c r="F172" s="112"/>
    </row>
  </sheetData>
  <mergeCells count="9">
    <mergeCell ref="A1:G1"/>
    <mergeCell ref="A2:G2"/>
    <mergeCell ref="A3:G3"/>
    <mergeCell ref="C4:F4"/>
    <mergeCell ref="C5:E5"/>
    <mergeCell ref="A4:A6"/>
    <mergeCell ref="B4:B6"/>
    <mergeCell ref="F5:F6"/>
    <mergeCell ref="G4:G6"/>
  </mergeCells>
  <printOptions horizontalCentered="1"/>
  <pageMargins left="0.196527777777778" right="0.196527777777778" top="0.472222222222222" bottom="0.432638888888889" header="0.236111111111111" footer="0.156944444444444"/>
  <pageSetup paperSize="9" firstPageNumber="10" fitToHeight="10000" orientation="landscape" useFirstPageNumber="1"/>
  <headerFooter alignWithMargins="0">
    <oddFooter>&amp;C‐ 17 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OFFICE</Company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封面</vt:lpstr>
      <vt:lpstr>目录</vt:lpstr>
      <vt:lpstr>01</vt:lpstr>
      <vt:lpstr>02</vt:lpstr>
      <vt:lpstr>03</vt:lpstr>
      <vt:lpstr>04-1</vt:lpstr>
      <vt:lpstr>04-2</vt:lpstr>
      <vt:lpstr>04-3</vt:lpstr>
      <vt:lpstr>05-1</vt:lpstr>
      <vt:lpstr>05-2</vt:lpstr>
      <vt:lpstr>05-3</vt:lpstr>
      <vt:lpstr>06-1</vt:lpstr>
      <vt:lpstr>06-2 </vt:lpstr>
      <vt:lpstr>06-3</vt:lpstr>
      <vt:lpstr>07</vt:lpstr>
      <vt:lpstr>08</vt:lpstr>
      <vt:lpstr>09-1</vt:lpstr>
      <vt:lpstr>09-2</vt:lpstr>
      <vt:lpstr>09-3</vt:lpstr>
      <vt:lpstr>10-1</vt:lpstr>
      <vt:lpstr>10-2</vt:lpstr>
      <vt:lpstr>10-3</vt:lpstr>
      <vt:lpstr>11</vt:lpstr>
      <vt:lpstr>12</vt:lpstr>
      <vt:lpstr>13</vt:lpstr>
      <vt:lpstr>14</vt:lpstr>
      <vt:lpstr>15</vt:lpstr>
      <vt:lpstr>16</vt:lpstr>
      <vt:lpstr>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马列</dc:creator>
  <cp:lastModifiedBy>Administrator</cp:lastModifiedBy>
  <dcterms:created xsi:type="dcterms:W3CDTF">2023-09-05T10:56:16Z</dcterms:created>
  <dcterms:modified xsi:type="dcterms:W3CDTF">2023-09-05T10:56:59Z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